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POBLACIÓN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4" l="1"/>
  <c r="J16" i="14"/>
  <c r="F16" i="14"/>
  <c r="N16" i="14" s="1"/>
  <c r="M14" i="14"/>
  <c r="J14" i="14"/>
  <c r="F14" i="14"/>
  <c r="M11" i="14"/>
  <c r="J11" i="14"/>
  <c r="F11" i="14"/>
  <c r="M12" i="14"/>
  <c r="J12" i="14"/>
  <c r="F12" i="14"/>
  <c r="N12" i="14" s="1"/>
  <c r="M13" i="14"/>
  <c r="J13" i="14"/>
  <c r="F13" i="14"/>
  <c r="M10" i="14"/>
  <c r="J10" i="14"/>
  <c r="F10" i="14"/>
  <c r="N10" i="14" s="1"/>
  <c r="M15" i="14"/>
  <c r="J15" i="14"/>
  <c r="F15" i="14"/>
  <c r="N15" i="14" s="1"/>
  <c r="N14" i="14" l="1"/>
  <c r="N13" i="14"/>
  <c r="N11" i="14"/>
  <c r="L10" i="14"/>
  <c r="L12" i="14"/>
  <c r="L14" i="14"/>
  <c r="L15" i="14"/>
  <c r="L13" i="14"/>
  <c r="L11" i="14"/>
  <c r="L16" i="14"/>
  <c r="M16" i="13"/>
  <c r="M12" i="13"/>
  <c r="M11" i="13"/>
  <c r="M10" i="13"/>
  <c r="M14" i="13"/>
  <c r="M15" i="13"/>
  <c r="M13" i="13"/>
  <c r="J16" i="13"/>
  <c r="J12" i="13"/>
  <c r="J11" i="13"/>
  <c r="J10" i="13"/>
  <c r="J14" i="13"/>
  <c r="J15" i="13"/>
  <c r="J13" i="13"/>
  <c r="F16" i="13"/>
  <c r="F12" i="13"/>
  <c r="F11" i="13"/>
  <c r="F10" i="13"/>
  <c r="F14" i="13"/>
  <c r="F15" i="13"/>
  <c r="F13" i="13"/>
  <c r="N15" i="13" l="1"/>
  <c r="N14" i="13"/>
  <c r="L14" i="13"/>
  <c r="N12" i="13"/>
  <c r="L12" i="13"/>
  <c r="N10" i="13"/>
  <c r="L10" i="13"/>
  <c r="N11" i="13"/>
  <c r="L11" i="13"/>
  <c r="L15" i="13"/>
  <c r="N13" i="13"/>
  <c r="L13" i="13"/>
  <c r="N16" i="13"/>
  <c r="L16" i="13"/>
</calcChain>
</file>

<file path=xl/sharedStrings.xml><?xml version="1.0" encoding="utf-8"?>
<sst xmlns="http://schemas.openxmlformats.org/spreadsheetml/2006/main" count="70" uniqueCount="28">
  <si>
    <t xml:space="preserve">Málaga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</si>
  <si>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</si>
  <si>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</si>
  <si>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</si>
  <si>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</si>
  <si>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</si>
  <si>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</si>
  <si>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</si>
  <si>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</si>
  <si>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</si>
  <si>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</si>
  <si>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</si>
  <si>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</si>
  <si>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</si>
  <si>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</si>
  <si>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</si>
  <si>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</si>
  <si>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</si>
  <si>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</si>
  <si>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Málaga                                                                </t>
  </si>
  <si>
    <t>Impuestos directos - IRPF</t>
  </si>
  <si>
    <t>Impuestos indirectos - IVA-IIEE</t>
  </si>
  <si>
    <t>Ingresos tributarios 2019 (impuestos directos e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</si>
  <si>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</si>
  <si>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IIEE (PIE)</t>
  </si>
  <si>
    <t>IVA (PIE)</t>
  </si>
  <si>
    <t>Sin datos a la fecha de Velez-Málaga, Fuengirola y Benalmadena</t>
  </si>
  <si>
    <t>Los 10 municipios de Málaga con mayor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</si>
</sst>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  <font>
      <i/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3" fontId="19" fillId="0" borderId="0" xfId="4" applyNumberFormat="1" applyFont="1" applyFill="1" applyBorder="1" applyAlignment="1">
      <alignment horizontal="left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Normal="100" workbookViewId="0">
      <selection activeCell="Q10" sqref="Q10"/>
    </sheetView>
  </sheetViews>
  <sheetFormatPr baseColWidth="10" defaultColWidth="7.109375" defaultRowHeight="14.4"/>
  <cols>
    <col min="1" max="1" width="28.109375" customWidth="1"/>
    <col min="2" max="2" width="15.6640625" customWidth="1"/>
    <col min="3" max="3" width="11" style="18" customWidth="1"/>
    <col min="4" max="4" width="14.109375" hidden="1" customWidth="1"/>
    <col min="5" max="5" width="12.6640625" hidden="1" customWidth="1"/>
    <col min="6" max="6" width="14.44140625" hidden="1" customWidth="1"/>
    <col min="7" max="7" width="14.33203125" style="20" hidden="1" customWidth="1"/>
    <col min="8" max="8" width="12.6640625" hidden="1" customWidth="1"/>
    <col min="9" max="9" width="12.6640625" style="32" hidden="1" customWidth="1"/>
    <col min="10" max="10" width="13.5546875" hidden="1" customWidth="1"/>
    <col min="11" max="11" width="13.6640625" hidden="1" customWidth="1"/>
    <col min="12" max="12" width="16.5546875" customWidth="1"/>
    <col min="13" max="13" width="15.44140625" customWidth="1"/>
    <col min="14" max="14" width="18.109375" customWidth="1"/>
    <col min="15" max="15" width="7.109375" customWidth="1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L1" s="3"/>
      <c r="N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  <c r="N2" s="5"/>
    </row>
    <row r="3" spans="1:14" s="1" customFormat="1" ht="39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0.399999999999999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5">
      <c r="A5" s="7" t="s">
        <v>23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" customFormat="1" ht="15">
      <c r="A6" s="12" t="s">
        <v>1</v>
      </c>
      <c r="B6" s="13"/>
      <c r="C6" s="14"/>
      <c r="D6" s="15"/>
      <c r="E6" s="15"/>
      <c r="F6" s="15"/>
      <c r="G6" s="15"/>
      <c r="H6" s="15"/>
      <c r="I6" s="15"/>
      <c r="J6" s="15"/>
      <c r="K6" s="10"/>
      <c r="L6" s="15"/>
      <c r="M6" s="10"/>
      <c r="N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5"/>
      <c r="K7" s="10"/>
      <c r="L7" s="15"/>
      <c r="M7" s="10"/>
      <c r="N7" s="11"/>
    </row>
    <row r="8" spans="1:14" s="1" customFormat="1" ht="15">
      <c r="A8" s="16"/>
      <c r="B8" s="16"/>
      <c r="C8" s="17"/>
      <c r="D8" s="35" t="s">
        <v>2</v>
      </c>
      <c r="E8" s="36"/>
      <c r="F8" s="36"/>
      <c r="G8" s="36"/>
      <c r="H8" s="36"/>
      <c r="I8" s="36"/>
      <c r="J8" s="36"/>
      <c r="K8" s="37"/>
      <c r="L8" s="38" t="s">
        <v>3</v>
      </c>
      <c r="M8" s="39"/>
      <c r="N8" s="40"/>
    </row>
    <row r="9" spans="1:14" s="1" customFormat="1" ht="45">
      <c r="A9" s="24" t="s">
        <v>4</v>
      </c>
      <c r="B9" s="24" t="s">
        <v>5</v>
      </c>
      <c r="C9" s="24" t="s">
        <v>6</v>
      </c>
      <c r="D9" s="29" t="s">
        <v>7</v>
      </c>
      <c r="E9" s="29" t="s">
        <v>8</v>
      </c>
      <c r="F9" s="29" t="s">
        <v>20</v>
      </c>
      <c r="G9" s="29" t="s">
        <v>9</v>
      </c>
      <c r="H9" s="29" t="s">
        <v>25</v>
      </c>
      <c r="I9" s="29" t="s">
        <v>24</v>
      </c>
      <c r="J9" s="29" t="s">
        <v>21</v>
      </c>
      <c r="K9" s="29" t="s">
        <v>10</v>
      </c>
      <c r="L9" s="25" t="s">
        <v>11</v>
      </c>
      <c r="M9" s="25" t="s">
        <v>10</v>
      </c>
      <c r="N9" s="26" t="s">
        <v>12</v>
      </c>
    </row>
    <row r="10" spans="1:14" ht="15" customHeight="1">
      <c r="A10" s="27" t="s">
        <v>19</v>
      </c>
      <c r="B10" s="21" t="s">
        <v>0</v>
      </c>
      <c r="C10" s="22">
        <v>574654</v>
      </c>
      <c r="D10" s="30">
        <v>238299064.49000001</v>
      </c>
      <c r="E10" s="31">
        <v>10026717.359999999</v>
      </c>
      <c r="F10" s="30">
        <f>D10-E10</f>
        <v>228272347.13</v>
      </c>
      <c r="G10" s="30">
        <v>21816013.690000001</v>
      </c>
      <c r="H10" s="30">
        <v>8836187.1400000006</v>
      </c>
      <c r="I10" s="30">
        <v>2618954.58</v>
      </c>
      <c r="J10" s="30">
        <f>G10-H10-I10</f>
        <v>10360871.970000001</v>
      </c>
      <c r="K10" s="30">
        <v>86471857.75</v>
      </c>
      <c r="L10" s="23">
        <f>(F10+J10)/C10</f>
        <v>415.2641747903956</v>
      </c>
      <c r="M10" s="23">
        <f>K10/C10</f>
        <v>150.47638709553922</v>
      </c>
      <c r="N10" s="28">
        <f>(F10+J10+K10)/C10</f>
        <v>565.74056188593488</v>
      </c>
    </row>
    <row r="11" spans="1:14" ht="15" customHeight="1">
      <c r="A11" s="27" t="s">
        <v>16</v>
      </c>
      <c r="B11" s="21" t="s">
        <v>0</v>
      </c>
      <c r="C11" s="22">
        <v>143386</v>
      </c>
      <c r="D11" s="30">
        <v>162319993.56</v>
      </c>
      <c r="E11" s="31">
        <v>2568930.8199999998</v>
      </c>
      <c r="F11" s="30">
        <f>D11-E11</f>
        <v>159751062.74000001</v>
      </c>
      <c r="G11" s="30">
        <v>12376089.35</v>
      </c>
      <c r="H11" s="30">
        <v>2081020.85</v>
      </c>
      <c r="I11" s="30">
        <v>695301.89</v>
      </c>
      <c r="J11" s="30">
        <f>G11-H11-I11</f>
        <v>9599766.6099999994</v>
      </c>
      <c r="K11" s="30">
        <v>43018680.310000002</v>
      </c>
      <c r="L11" s="23">
        <f>(F11+J11)/C11</f>
        <v>1181.0834345752028</v>
      </c>
      <c r="M11" s="23">
        <f>K11/C11</f>
        <v>300.02008780494612</v>
      </c>
      <c r="N11" s="28">
        <f>(F11+J11+K11)/C11</f>
        <v>1481.1035223801489</v>
      </c>
    </row>
    <row r="12" spans="1:14" ht="15" customHeight="1">
      <c r="A12" s="27" t="s">
        <v>18</v>
      </c>
      <c r="B12" s="21" t="s">
        <v>0</v>
      </c>
      <c r="C12" s="22">
        <v>82742</v>
      </c>
      <c r="D12" s="30">
        <v>64367582.920000002</v>
      </c>
      <c r="E12" s="31">
        <v>825287.5</v>
      </c>
      <c r="F12" s="30">
        <f>D12-E12</f>
        <v>63542295.420000002</v>
      </c>
      <c r="G12" s="30">
        <v>5040737.34</v>
      </c>
      <c r="H12" s="30">
        <v>1272368.9099999999</v>
      </c>
      <c r="I12" s="30">
        <v>383503.67</v>
      </c>
      <c r="J12" s="30">
        <f>G12-H12-I12</f>
        <v>3384864.76</v>
      </c>
      <c r="K12" s="30">
        <v>18031419.210000001</v>
      </c>
      <c r="L12" s="23">
        <f>(F12+J12)/C12</f>
        <v>808.86563268956513</v>
      </c>
      <c r="M12" s="23">
        <f>K12/C12</f>
        <v>217.92341507336059</v>
      </c>
      <c r="N12" s="28">
        <f>(F12+J12+K12)/C12</f>
        <v>1026.7890477629257</v>
      </c>
    </row>
    <row r="13" spans="1:14" ht="15" customHeight="1">
      <c r="A13" s="27" t="s">
        <v>17</v>
      </c>
      <c r="B13" s="21" t="s">
        <v>0</v>
      </c>
      <c r="C13" s="22">
        <v>68661</v>
      </c>
      <c r="D13" s="30">
        <v>48418324.799999997</v>
      </c>
      <c r="E13" s="31">
        <v>0</v>
      </c>
      <c r="F13" s="30">
        <f>D13-E13</f>
        <v>48418324.799999997</v>
      </c>
      <c r="G13" s="30">
        <v>1741203.78</v>
      </c>
      <c r="H13" s="30">
        <v>0</v>
      </c>
      <c r="I13" s="30">
        <v>0</v>
      </c>
      <c r="J13" s="30">
        <f>G13-H13-I13</f>
        <v>1741203.78</v>
      </c>
      <c r="K13" s="30">
        <v>27535903.68</v>
      </c>
      <c r="L13" s="23">
        <f>(F13+J13)/C13</f>
        <v>730.5388587407698</v>
      </c>
      <c r="M13" s="23">
        <f>K13/C13</f>
        <v>401.04140166906978</v>
      </c>
      <c r="N13" s="28">
        <f>(F13+J13+K13)/C13</f>
        <v>1131.5802604098394</v>
      </c>
    </row>
    <row r="14" spans="1:14" ht="15" customHeight="1">
      <c r="A14" s="27" t="s">
        <v>15</v>
      </c>
      <c r="B14" s="21" t="s">
        <v>0</v>
      </c>
      <c r="C14" s="22">
        <v>68286</v>
      </c>
      <c r="D14" s="30">
        <v>60154755.549999997</v>
      </c>
      <c r="E14" s="31">
        <v>0</v>
      </c>
      <c r="F14" s="30">
        <f>D14-E14</f>
        <v>60154755.549999997</v>
      </c>
      <c r="G14" s="30">
        <v>8194337.5599999996</v>
      </c>
      <c r="H14" s="30">
        <v>0</v>
      </c>
      <c r="I14" s="30">
        <v>0</v>
      </c>
      <c r="J14" s="30">
        <f>G14-H14-I14</f>
        <v>8194337.5599999996</v>
      </c>
      <c r="K14" s="30">
        <v>28524480.02</v>
      </c>
      <c r="L14" s="23">
        <f>(F14+J14)/C14</f>
        <v>1000.9239538119087</v>
      </c>
      <c r="M14" s="23">
        <f>K14/C14</f>
        <v>417.72076296751897</v>
      </c>
      <c r="N14" s="28">
        <f>(F14+J14+K14)/C14</f>
        <v>1418.6447167794277</v>
      </c>
    </row>
    <row r="15" spans="1:14" ht="15" customHeight="1">
      <c r="A15" s="27" t="s">
        <v>14</v>
      </c>
      <c r="B15" s="21" t="s">
        <v>0</v>
      </c>
      <c r="C15" s="22">
        <v>47179</v>
      </c>
      <c r="D15" s="30">
        <v>22710869.850000001</v>
      </c>
      <c r="E15" s="31">
        <v>0</v>
      </c>
      <c r="F15" s="30">
        <f>D15-E15</f>
        <v>22710869.850000001</v>
      </c>
      <c r="G15" s="30">
        <v>1115856.28</v>
      </c>
      <c r="H15" s="30">
        <v>0</v>
      </c>
      <c r="I15" s="30">
        <v>0</v>
      </c>
      <c r="J15" s="30">
        <f>G15-H15-I15</f>
        <v>1115856.28</v>
      </c>
      <c r="K15" s="30">
        <v>6763590.9800000004</v>
      </c>
      <c r="L15" s="23">
        <f>(F15+J15)/C15</f>
        <v>505.02821445982329</v>
      </c>
      <c r="M15" s="23">
        <f>K15/C15</f>
        <v>143.36020220860976</v>
      </c>
      <c r="N15" s="28">
        <f>(F15+J15+K15)/C15</f>
        <v>648.38841666843302</v>
      </c>
    </row>
    <row r="16" spans="1:14" ht="15" customHeight="1">
      <c r="A16" s="27" t="s">
        <v>13</v>
      </c>
      <c r="B16" s="21" t="s">
        <v>0</v>
      </c>
      <c r="C16" s="22">
        <v>41239</v>
      </c>
      <c r="D16" s="30">
        <v>17549596.920000002</v>
      </c>
      <c r="E16" s="31">
        <v>0</v>
      </c>
      <c r="F16" s="30">
        <f>D16-E16</f>
        <v>17549596.920000002</v>
      </c>
      <c r="G16" s="30">
        <v>604774.53</v>
      </c>
      <c r="H16" s="30">
        <v>0</v>
      </c>
      <c r="I16" s="30">
        <v>0</v>
      </c>
      <c r="J16" s="30">
        <f>G16-H16-I16</f>
        <v>604774.53</v>
      </c>
      <c r="K16" s="30">
        <v>2745387.82</v>
      </c>
      <c r="L16" s="23">
        <f>(F16+J16)/C16</f>
        <v>440.22336744343954</v>
      </c>
      <c r="M16" s="23">
        <f>K16/C16</f>
        <v>66.572608938141073</v>
      </c>
      <c r="N16" s="28">
        <f>(F16+J16+K16)/C16</f>
        <v>506.7959763815806</v>
      </c>
    </row>
    <row r="18" spans="1:1">
      <c r="A18" s="41" t="s">
        <v>26</v>
      </c>
    </row>
  </sheetData>
  <sortState ref="A10:N87">
    <sortCondition descending="1" ref="C10:C87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workbookViewId="0">
      <selection activeCell="S12" sqref="S12"/>
    </sheetView>
  </sheetViews>
  <sheetFormatPr baseColWidth="10" defaultColWidth="7.109375" defaultRowHeight="14.4"/>
  <cols>
    <col min="1" max="1" width="28.109375" style="32" customWidth="1"/>
    <col min="2" max="2" width="15.6640625" style="32" customWidth="1"/>
    <col min="3" max="3" width="11" style="18" customWidth="1"/>
    <col min="4" max="4" width="14.109375" style="32" hidden="1" customWidth="1"/>
    <col min="5" max="5" width="12.6640625" style="32" hidden="1" customWidth="1"/>
    <col min="6" max="6" width="14.44140625" style="32" hidden="1" customWidth="1"/>
    <col min="7" max="7" width="14.33203125" style="20" hidden="1" customWidth="1"/>
    <col min="8" max="8" width="12.6640625" style="32" hidden="1" customWidth="1"/>
    <col min="9" max="9" width="13.5546875" style="32" hidden="1" customWidth="1"/>
    <col min="10" max="10" width="13.6640625" style="32" hidden="1" customWidth="1"/>
    <col min="11" max="11" width="16.5546875" style="32" hidden="1" customWidth="1"/>
    <col min="12" max="12" width="15.44140625" style="32" customWidth="1"/>
    <col min="13" max="13" width="14.88671875" style="32" customWidth="1"/>
    <col min="14" max="14" width="16.44140625" style="32" customWidth="1"/>
    <col min="15" max="16384" width="7.109375" style="32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4" s="1" customFormat="1" ht="39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0.399999999999999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5">
      <c r="A5" s="7" t="s">
        <v>23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4" s="1" customFormat="1" ht="15">
      <c r="A6" s="12" t="s">
        <v>1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4" ht="15">
      <c r="A8" s="16"/>
      <c r="B8" s="16"/>
      <c r="C8" s="17"/>
      <c r="D8" s="35" t="s">
        <v>2</v>
      </c>
      <c r="E8" s="36"/>
      <c r="F8" s="36"/>
      <c r="G8" s="36"/>
      <c r="H8" s="36"/>
      <c r="I8" s="36"/>
      <c r="J8" s="36"/>
      <c r="K8" s="37"/>
      <c r="L8" s="38" t="s">
        <v>3</v>
      </c>
      <c r="M8" s="39"/>
      <c r="N8" s="40"/>
    </row>
    <row r="9" spans="1:14" ht="45">
      <c r="A9" s="24" t="s">
        <v>4</v>
      </c>
      <c r="B9" s="24" t="s">
        <v>5</v>
      </c>
      <c r="C9" s="24" t="s">
        <v>6</v>
      </c>
      <c r="D9" s="29" t="s">
        <v>7</v>
      </c>
      <c r="E9" s="29" t="s">
        <v>8</v>
      </c>
      <c r="F9" s="29" t="s">
        <v>20</v>
      </c>
      <c r="G9" s="29" t="s">
        <v>9</v>
      </c>
      <c r="H9" s="29" t="s">
        <v>25</v>
      </c>
      <c r="I9" s="29" t="s">
        <v>24</v>
      </c>
      <c r="J9" s="29" t="s">
        <v>21</v>
      </c>
      <c r="K9" s="29" t="s">
        <v>10</v>
      </c>
      <c r="L9" s="25" t="s">
        <v>11</v>
      </c>
      <c r="M9" s="25" t="s">
        <v>10</v>
      </c>
      <c r="N9" s="26" t="s">
        <v>12</v>
      </c>
    </row>
    <row r="10" spans="1:14" ht="15">
      <c r="A10" s="27" t="s">
        <v>16</v>
      </c>
      <c r="B10" s="21" t="s">
        <v>0</v>
      </c>
      <c r="C10" s="22">
        <v>143386</v>
      </c>
      <c r="D10" s="30">
        <v>162319993.56</v>
      </c>
      <c r="E10" s="31">
        <v>2568930.8199999998</v>
      </c>
      <c r="F10" s="30">
        <f>D10-E10</f>
        <v>159751062.74000001</v>
      </c>
      <c r="G10" s="30">
        <v>12376089.35</v>
      </c>
      <c r="H10" s="30">
        <v>2081020.85</v>
      </c>
      <c r="I10" s="30">
        <v>695301.89</v>
      </c>
      <c r="J10" s="30">
        <f>G10-H10-I10</f>
        <v>9599766.6099999994</v>
      </c>
      <c r="K10" s="30">
        <v>43018680.310000002</v>
      </c>
      <c r="L10" s="23">
        <f>(F10+J10)/C10</f>
        <v>1181.0834345752028</v>
      </c>
      <c r="M10" s="23">
        <f>K10/C10</f>
        <v>300.02008780494612</v>
      </c>
      <c r="N10" s="28">
        <f>(F10+J10+K10)/C10</f>
        <v>1481.1035223801489</v>
      </c>
    </row>
    <row r="11" spans="1:14" ht="15">
      <c r="A11" s="27" t="s">
        <v>15</v>
      </c>
      <c r="B11" s="21" t="s">
        <v>0</v>
      </c>
      <c r="C11" s="22">
        <v>68286</v>
      </c>
      <c r="D11" s="30">
        <v>60154755.549999997</v>
      </c>
      <c r="E11" s="31">
        <v>0</v>
      </c>
      <c r="F11" s="30">
        <f>D11-E11</f>
        <v>60154755.549999997</v>
      </c>
      <c r="G11" s="30">
        <v>8194337.5599999996</v>
      </c>
      <c r="H11" s="30">
        <v>0</v>
      </c>
      <c r="I11" s="30">
        <v>0</v>
      </c>
      <c r="J11" s="30">
        <f>G11-H11-I11</f>
        <v>8194337.5599999996</v>
      </c>
      <c r="K11" s="30">
        <v>28524480.02</v>
      </c>
      <c r="L11" s="23">
        <f>(F11+J11)/C11</f>
        <v>1000.9239538119087</v>
      </c>
      <c r="M11" s="23">
        <f>K11/C11</f>
        <v>417.72076296751897</v>
      </c>
      <c r="N11" s="28">
        <f>(F11+J11+K11)/C11</f>
        <v>1418.6447167794277</v>
      </c>
    </row>
    <row r="12" spans="1:14" ht="15">
      <c r="A12" s="27" t="s">
        <v>17</v>
      </c>
      <c r="B12" s="21" t="s">
        <v>0</v>
      </c>
      <c r="C12" s="22">
        <v>68661</v>
      </c>
      <c r="D12" s="30">
        <v>48418324.799999997</v>
      </c>
      <c r="E12" s="31">
        <v>0</v>
      </c>
      <c r="F12" s="30">
        <f>D12-E12</f>
        <v>48418324.799999997</v>
      </c>
      <c r="G12" s="30">
        <v>1741203.78</v>
      </c>
      <c r="H12" s="30">
        <v>0</v>
      </c>
      <c r="I12" s="30">
        <v>0</v>
      </c>
      <c r="J12" s="30">
        <f>G12-H12-I12</f>
        <v>1741203.78</v>
      </c>
      <c r="K12" s="30">
        <v>27535903.68</v>
      </c>
      <c r="L12" s="23">
        <f>(F12+J12)/C12</f>
        <v>730.5388587407698</v>
      </c>
      <c r="M12" s="23">
        <f>K12/C12</f>
        <v>401.04140166906978</v>
      </c>
      <c r="N12" s="28">
        <f>(F12+J12+K12)/C12</f>
        <v>1131.5802604098394</v>
      </c>
    </row>
    <row r="13" spans="1:14" ht="15">
      <c r="A13" s="27" t="s">
        <v>18</v>
      </c>
      <c r="B13" s="21" t="s">
        <v>0</v>
      </c>
      <c r="C13" s="22">
        <v>82742</v>
      </c>
      <c r="D13" s="30">
        <v>64367582.920000002</v>
      </c>
      <c r="E13" s="31">
        <v>825287.5</v>
      </c>
      <c r="F13" s="30">
        <f>D13-E13</f>
        <v>63542295.420000002</v>
      </c>
      <c r="G13" s="30">
        <v>5040737.34</v>
      </c>
      <c r="H13" s="30">
        <v>1272368.9099999999</v>
      </c>
      <c r="I13" s="30">
        <v>383503.67</v>
      </c>
      <c r="J13" s="30">
        <f>G13-H13-I13</f>
        <v>3384864.76</v>
      </c>
      <c r="K13" s="30">
        <v>18031419.210000001</v>
      </c>
      <c r="L13" s="23">
        <f>(F13+J13)/C13</f>
        <v>808.86563268956513</v>
      </c>
      <c r="M13" s="23">
        <f>K13/C13</f>
        <v>217.92341507336059</v>
      </c>
      <c r="N13" s="28">
        <f>(F13+J13+K13)/C13</f>
        <v>1026.7890477629257</v>
      </c>
    </row>
    <row r="14" spans="1:14" ht="15">
      <c r="A14" s="27" t="s">
        <v>14</v>
      </c>
      <c r="B14" s="21" t="s">
        <v>0</v>
      </c>
      <c r="C14" s="22">
        <v>47179</v>
      </c>
      <c r="D14" s="30">
        <v>22710869.850000001</v>
      </c>
      <c r="E14" s="31">
        <v>0</v>
      </c>
      <c r="F14" s="30">
        <f>D14-E14</f>
        <v>22710869.850000001</v>
      </c>
      <c r="G14" s="30">
        <v>1115856.28</v>
      </c>
      <c r="H14" s="30">
        <v>0</v>
      </c>
      <c r="I14" s="30">
        <v>0</v>
      </c>
      <c r="J14" s="30">
        <f>G14-H14-I14</f>
        <v>1115856.28</v>
      </c>
      <c r="K14" s="30">
        <v>6763590.9800000004</v>
      </c>
      <c r="L14" s="23">
        <f>(F14+J14)/C14</f>
        <v>505.02821445982329</v>
      </c>
      <c r="M14" s="23">
        <f>K14/C14</f>
        <v>143.36020220860976</v>
      </c>
      <c r="N14" s="28">
        <f>(F14+J14+K14)/C14</f>
        <v>648.38841666843302</v>
      </c>
    </row>
    <row r="15" spans="1:14" ht="15">
      <c r="A15" s="27" t="s">
        <v>19</v>
      </c>
      <c r="B15" s="21" t="s">
        <v>0</v>
      </c>
      <c r="C15" s="22">
        <v>574654</v>
      </c>
      <c r="D15" s="30">
        <v>238299064.49000001</v>
      </c>
      <c r="E15" s="31">
        <v>10026717.359999999</v>
      </c>
      <c r="F15" s="30">
        <f>D15-E15</f>
        <v>228272347.13</v>
      </c>
      <c r="G15" s="30">
        <v>21816013.690000001</v>
      </c>
      <c r="H15" s="30">
        <v>8836187.1400000006</v>
      </c>
      <c r="I15" s="30">
        <v>2618954.58</v>
      </c>
      <c r="J15" s="30">
        <f>G15-H15-I15</f>
        <v>10360871.970000001</v>
      </c>
      <c r="K15" s="30">
        <v>86471857.75</v>
      </c>
      <c r="L15" s="23">
        <f>(F15+J15)/C15</f>
        <v>415.2641747903956</v>
      </c>
      <c r="M15" s="23">
        <f>K15/C15</f>
        <v>150.47638709553922</v>
      </c>
      <c r="N15" s="28">
        <f>(F15+J15+K15)/C15</f>
        <v>565.74056188593488</v>
      </c>
    </row>
    <row r="16" spans="1:14" ht="15">
      <c r="A16" s="27" t="s">
        <v>13</v>
      </c>
      <c r="B16" s="21" t="s">
        <v>0</v>
      </c>
      <c r="C16" s="22">
        <v>41239</v>
      </c>
      <c r="D16" s="30">
        <v>17549596.920000002</v>
      </c>
      <c r="E16" s="31">
        <v>0</v>
      </c>
      <c r="F16" s="30">
        <f>D16-E16</f>
        <v>17549596.920000002</v>
      </c>
      <c r="G16" s="30">
        <v>604774.53</v>
      </c>
      <c r="H16" s="30">
        <v>0</v>
      </c>
      <c r="I16" s="30">
        <v>0</v>
      </c>
      <c r="J16" s="30">
        <f>G16-H16-I16</f>
        <v>604774.53</v>
      </c>
      <c r="K16" s="30">
        <v>2745387.82</v>
      </c>
      <c r="L16" s="23">
        <f>(F16+J16)/C16</f>
        <v>440.22336744343954</v>
      </c>
      <c r="M16" s="23">
        <f>K16/C16</f>
        <v>66.572608938141073</v>
      </c>
      <c r="N16" s="28">
        <f>(F16+J16+K16)/C16</f>
        <v>506.7959763815806</v>
      </c>
    </row>
    <row r="18" spans="1:1">
      <c r="A18" s="41" t="s">
        <v>26</v>
      </c>
    </row>
  </sheetData>
  <sortState ref="A10:N16">
    <sortCondition descending="1" ref="N10:N16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2020-11-24T11:32:20Z</dcterms:modified>
</cp:coreProperties>
</file>