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032" windowHeight="8016"/>
  </bookViews>
  <sheets>
    <sheet name="Orden ALFABETICO" sheetId="5" r:id="rId1"/>
    <sheet name="Orden INGRESOS POR HABITANTE" sheetId="6" r:id="rId2"/>
  </sheets>
  <calcPr calcId="145621"/>
</workbook>
</file>

<file path=xl/calcChain.xml><?xml version="1.0" encoding="utf-8"?>
<calcChain xmlns="http://schemas.openxmlformats.org/spreadsheetml/2006/main">
  <c r="L51" i="6" l="1"/>
  <c r="I51" i="6"/>
  <c r="E51" i="6"/>
  <c r="K51" i="6" s="1"/>
  <c r="M51" i="6" s="1"/>
  <c r="L50" i="6"/>
  <c r="I50" i="6"/>
  <c r="E50" i="6"/>
  <c r="L49" i="6"/>
  <c r="I49" i="6"/>
  <c r="E49" i="6"/>
  <c r="K49" i="6" s="1"/>
  <c r="M49" i="6" s="1"/>
  <c r="L48" i="6"/>
  <c r="I48" i="6"/>
  <c r="E48" i="6"/>
  <c r="L47" i="6"/>
  <c r="I47" i="6"/>
  <c r="E47" i="6"/>
  <c r="K47" i="6" s="1"/>
  <c r="M47" i="6" s="1"/>
  <c r="L46" i="6"/>
  <c r="I46" i="6"/>
  <c r="E46" i="6"/>
  <c r="L45" i="6"/>
  <c r="I45" i="6"/>
  <c r="E45" i="6"/>
  <c r="K45" i="6" s="1"/>
  <c r="M45" i="6" s="1"/>
  <c r="L44" i="6"/>
  <c r="I44" i="6"/>
  <c r="E44" i="6"/>
  <c r="L43" i="6"/>
  <c r="I43" i="6"/>
  <c r="E43" i="6"/>
  <c r="K43" i="6" s="1"/>
  <c r="M43" i="6" s="1"/>
  <c r="L42" i="6"/>
  <c r="I42" i="6"/>
  <c r="E42" i="6"/>
  <c r="L41" i="6"/>
  <c r="I41" i="6"/>
  <c r="E41" i="6"/>
  <c r="K41" i="6" s="1"/>
  <c r="M41" i="6" s="1"/>
  <c r="L40" i="6"/>
  <c r="I40" i="6"/>
  <c r="E40" i="6"/>
  <c r="L39" i="6"/>
  <c r="I39" i="6"/>
  <c r="E39" i="6"/>
  <c r="K39" i="6" s="1"/>
  <c r="M39" i="6" s="1"/>
  <c r="L38" i="6"/>
  <c r="I38" i="6"/>
  <c r="E38" i="6"/>
  <c r="L37" i="6"/>
  <c r="I37" i="6"/>
  <c r="E37" i="6"/>
  <c r="K37" i="6" s="1"/>
  <c r="M37" i="6" s="1"/>
  <c r="L36" i="6"/>
  <c r="I36" i="6"/>
  <c r="E36" i="6"/>
  <c r="L35" i="6"/>
  <c r="I35" i="6"/>
  <c r="E35" i="6"/>
  <c r="K35" i="6" s="1"/>
  <c r="M35" i="6" s="1"/>
  <c r="L34" i="6"/>
  <c r="I34" i="6"/>
  <c r="E34" i="6"/>
  <c r="L33" i="6"/>
  <c r="I33" i="6"/>
  <c r="E33" i="6"/>
  <c r="K33" i="6" s="1"/>
  <c r="M33" i="6" s="1"/>
  <c r="L32" i="6"/>
  <c r="I32" i="6"/>
  <c r="E32" i="6"/>
  <c r="L31" i="6"/>
  <c r="I31" i="6"/>
  <c r="E31" i="6"/>
  <c r="K31" i="6" s="1"/>
  <c r="M31" i="6" s="1"/>
  <c r="L30" i="6"/>
  <c r="I30" i="6"/>
  <c r="E30" i="6"/>
  <c r="L29" i="6"/>
  <c r="I29" i="6"/>
  <c r="E29" i="6"/>
  <c r="K29" i="6" s="1"/>
  <c r="M29" i="6" s="1"/>
  <c r="L28" i="6"/>
  <c r="I28" i="6"/>
  <c r="E28" i="6"/>
  <c r="L27" i="6"/>
  <c r="I27" i="6"/>
  <c r="E27" i="6"/>
  <c r="K27" i="6" s="1"/>
  <c r="M27" i="6" s="1"/>
  <c r="L26" i="6"/>
  <c r="I26" i="6"/>
  <c r="E26" i="6"/>
  <c r="L25" i="6"/>
  <c r="I25" i="6"/>
  <c r="E25" i="6"/>
  <c r="K25" i="6" s="1"/>
  <c r="M25" i="6" s="1"/>
  <c r="L24" i="6"/>
  <c r="I24" i="6"/>
  <c r="E24" i="6"/>
  <c r="L23" i="6"/>
  <c r="I23" i="6"/>
  <c r="E23" i="6"/>
  <c r="K23" i="6" s="1"/>
  <c r="M23" i="6" s="1"/>
  <c r="L22" i="6"/>
  <c r="I22" i="6"/>
  <c r="E22" i="6"/>
  <c r="L21" i="6"/>
  <c r="I21" i="6"/>
  <c r="E21" i="6"/>
  <c r="K21" i="6" s="1"/>
  <c r="M21" i="6" s="1"/>
  <c r="L20" i="6"/>
  <c r="I20" i="6"/>
  <c r="E20" i="6"/>
  <c r="L19" i="6"/>
  <c r="I19" i="6"/>
  <c r="E19" i="6"/>
  <c r="K19" i="6" s="1"/>
  <c r="M19" i="6" s="1"/>
  <c r="L18" i="6"/>
  <c r="I18" i="6"/>
  <c r="E18" i="6"/>
  <c r="L17" i="6"/>
  <c r="I17" i="6"/>
  <c r="E17" i="6"/>
  <c r="K17" i="6" s="1"/>
  <c r="M17" i="6" s="1"/>
  <c r="L16" i="6"/>
  <c r="I16" i="6"/>
  <c r="E16" i="6"/>
  <c r="L15" i="6"/>
  <c r="I15" i="6"/>
  <c r="E15" i="6"/>
  <c r="K15" i="6" s="1"/>
  <c r="M15" i="6" s="1"/>
  <c r="L14" i="6"/>
  <c r="I14" i="6"/>
  <c r="E14" i="6"/>
  <c r="L13" i="6"/>
  <c r="I13" i="6"/>
  <c r="E13" i="6"/>
  <c r="K13" i="6" s="1"/>
  <c r="M13" i="6" s="1"/>
  <c r="L12" i="6"/>
  <c r="I12" i="6"/>
  <c r="E12" i="6"/>
  <c r="L11" i="6"/>
  <c r="I11" i="6"/>
  <c r="E11" i="6"/>
  <c r="K11" i="6" s="1"/>
  <c r="M11" i="6" s="1"/>
  <c r="L10" i="6"/>
  <c r="I10" i="6"/>
  <c r="E10" i="6"/>
  <c r="K10" i="6" l="1"/>
  <c r="M10" i="6" s="1"/>
  <c r="K12" i="6"/>
  <c r="M12" i="6" s="1"/>
  <c r="K14" i="6"/>
  <c r="M14" i="6" s="1"/>
  <c r="K16" i="6"/>
  <c r="M16" i="6" s="1"/>
  <c r="K18" i="6"/>
  <c r="M18" i="6" s="1"/>
  <c r="K20" i="6"/>
  <c r="M20" i="6" s="1"/>
  <c r="K22" i="6"/>
  <c r="M22" i="6" s="1"/>
  <c r="K24" i="6"/>
  <c r="M24" i="6" s="1"/>
  <c r="K26" i="6"/>
  <c r="M26" i="6" s="1"/>
  <c r="K28" i="6"/>
  <c r="M28" i="6" s="1"/>
  <c r="K30" i="6"/>
  <c r="M30" i="6" s="1"/>
  <c r="K32" i="6"/>
  <c r="M32" i="6" s="1"/>
  <c r="K34" i="6"/>
  <c r="M34" i="6" s="1"/>
  <c r="K36" i="6"/>
  <c r="M36" i="6" s="1"/>
  <c r="K38" i="6"/>
  <c r="M38" i="6" s="1"/>
  <c r="K40" i="6"/>
  <c r="M40" i="6" s="1"/>
  <c r="K42" i="6"/>
  <c r="M42" i="6" s="1"/>
  <c r="K44" i="6"/>
  <c r="M44" i="6" s="1"/>
  <c r="K46" i="6"/>
  <c r="M46" i="6" s="1"/>
  <c r="K48" i="6"/>
  <c r="M48" i="6" s="1"/>
  <c r="K50" i="6"/>
  <c r="M50" i="6" s="1"/>
  <c r="I38" i="5"/>
  <c r="E38" i="5"/>
  <c r="I32" i="5"/>
  <c r="I33" i="5"/>
  <c r="E32" i="5"/>
  <c r="E33" i="5"/>
  <c r="L33" i="5" l="1"/>
  <c r="L14" i="5"/>
  <c r="L48" i="5"/>
  <c r="L43" i="5"/>
  <c r="L51" i="5"/>
  <c r="L34" i="5"/>
  <c r="L37" i="5"/>
  <c r="L11" i="5"/>
  <c r="L20" i="5"/>
  <c r="L49" i="5"/>
  <c r="L21" i="5"/>
  <c r="L24" i="5"/>
  <c r="L35" i="5"/>
  <c r="L38" i="5"/>
  <c r="L12" i="5"/>
  <c r="L23" i="5"/>
  <c r="L15" i="5"/>
  <c r="L10" i="5"/>
  <c r="L18" i="5"/>
  <c r="L41" i="5"/>
  <c r="L31" i="5"/>
  <c r="L13" i="5"/>
  <c r="L40" i="5"/>
  <c r="L26" i="5"/>
  <c r="L30" i="5"/>
  <c r="L45" i="5"/>
  <c r="L29" i="5"/>
  <c r="L17" i="5"/>
  <c r="L28" i="5"/>
  <c r="L32" i="5"/>
  <c r="L16" i="5"/>
  <c r="L25" i="5"/>
  <c r="L47" i="5"/>
  <c r="L39" i="5"/>
  <c r="L36" i="5"/>
  <c r="L19" i="5"/>
  <c r="L50" i="5"/>
  <c r="L22" i="5"/>
  <c r="L27" i="5"/>
  <c r="L42" i="5"/>
  <c r="L44" i="5"/>
  <c r="L46" i="5"/>
  <c r="K38" i="5"/>
  <c r="K32" i="5"/>
  <c r="I14" i="5"/>
  <c r="I48" i="5"/>
  <c r="I43" i="5"/>
  <c r="I51" i="5"/>
  <c r="I34" i="5"/>
  <c r="I37" i="5"/>
  <c r="I11" i="5"/>
  <c r="I20" i="5"/>
  <c r="I49" i="5"/>
  <c r="I21" i="5"/>
  <c r="I24" i="5"/>
  <c r="I35" i="5"/>
  <c r="I12" i="5"/>
  <c r="I23" i="5"/>
  <c r="I15" i="5"/>
  <c r="I10" i="5"/>
  <c r="I18" i="5"/>
  <c r="I41" i="5"/>
  <c r="I31" i="5"/>
  <c r="I13" i="5"/>
  <c r="I40" i="5"/>
  <c r="I26" i="5"/>
  <c r="I30" i="5"/>
  <c r="I45" i="5"/>
  <c r="I29" i="5"/>
  <c r="I17" i="5"/>
  <c r="I28" i="5"/>
  <c r="I16" i="5"/>
  <c r="I25" i="5"/>
  <c r="I47" i="5"/>
  <c r="I39" i="5"/>
  <c r="I36" i="5"/>
  <c r="I19" i="5"/>
  <c r="I50" i="5"/>
  <c r="I22" i="5"/>
  <c r="I27" i="5"/>
  <c r="I42" i="5"/>
  <c r="I44" i="5"/>
  <c r="I46" i="5"/>
  <c r="K33" i="5"/>
  <c r="E14" i="5"/>
  <c r="E48" i="5"/>
  <c r="E43" i="5"/>
  <c r="E51" i="5"/>
  <c r="E34" i="5"/>
  <c r="E37" i="5"/>
  <c r="E11" i="5"/>
  <c r="E20" i="5"/>
  <c r="E49" i="5"/>
  <c r="E21" i="5"/>
  <c r="E24" i="5"/>
  <c r="E35" i="5"/>
  <c r="E12" i="5"/>
  <c r="E23" i="5"/>
  <c r="E15" i="5"/>
  <c r="E10" i="5"/>
  <c r="K10" i="5" s="1"/>
  <c r="E18" i="5"/>
  <c r="E41" i="5"/>
  <c r="K41" i="5" s="1"/>
  <c r="E31" i="5"/>
  <c r="E13" i="5"/>
  <c r="K13" i="5" s="1"/>
  <c r="E40" i="5"/>
  <c r="E26" i="5"/>
  <c r="K26" i="5" s="1"/>
  <c r="E30" i="5"/>
  <c r="E45" i="5"/>
  <c r="K45" i="5" s="1"/>
  <c r="E29" i="5"/>
  <c r="E17" i="5"/>
  <c r="K17" i="5" s="1"/>
  <c r="E28" i="5"/>
  <c r="E16" i="5"/>
  <c r="E25" i="5"/>
  <c r="E47" i="5"/>
  <c r="E39" i="5"/>
  <c r="E36" i="5"/>
  <c r="E19" i="5"/>
  <c r="E50" i="5"/>
  <c r="E22" i="5"/>
  <c r="E27" i="5"/>
  <c r="E42" i="5"/>
  <c r="E44" i="5"/>
  <c r="E46" i="5"/>
  <c r="K23" i="5" l="1"/>
  <c r="K46" i="5"/>
  <c r="K42" i="5"/>
  <c r="K22" i="5"/>
  <c r="K19" i="5"/>
  <c r="K39" i="5"/>
  <c r="K25" i="5"/>
  <c r="K28" i="5"/>
  <c r="K29" i="5"/>
  <c r="K30" i="5"/>
  <c r="K40" i="5"/>
  <c r="K31" i="5"/>
  <c r="K18" i="5"/>
  <c r="K15" i="5"/>
  <c r="K12" i="5"/>
  <c r="K24" i="5"/>
  <c r="K49" i="5"/>
  <c r="K11" i="5"/>
  <c r="K34" i="5"/>
  <c r="K43" i="5"/>
  <c r="K14" i="5"/>
  <c r="K44" i="5"/>
  <c r="K27" i="5"/>
  <c r="K50" i="5"/>
  <c r="K36" i="5"/>
  <c r="K47" i="5"/>
  <c r="K16" i="5"/>
  <c r="K35" i="5"/>
  <c r="K21" i="5"/>
  <c r="K20" i="5"/>
  <c r="K37" i="5"/>
  <c r="K51" i="5"/>
  <c r="K48" i="5"/>
  <c r="M39" i="5" l="1"/>
  <c r="M43" i="5"/>
  <c r="M20" i="5"/>
  <c r="M11" i="5"/>
  <c r="M32" i="5"/>
  <c r="M33" i="5"/>
  <c r="M16" i="5"/>
  <c r="M22" i="5"/>
  <c r="M28" i="5"/>
  <c r="M35" i="5"/>
  <c r="M50" i="5"/>
  <c r="M48" i="5"/>
  <c r="M18" i="5"/>
  <c r="M29" i="5"/>
  <c r="M37" i="5"/>
  <c r="M19" i="5"/>
  <c r="M25" i="5"/>
  <c r="M10" i="5"/>
  <c r="M46" i="5"/>
  <c r="M45" i="5"/>
  <c r="M26" i="5"/>
  <c r="M47" i="5"/>
  <c r="M14" i="5"/>
  <c r="M13" i="5" l="1"/>
  <c r="M23" i="5"/>
  <c r="M21" i="5"/>
  <c r="M38" i="5"/>
  <c r="M15" i="5"/>
  <c r="M36" i="5"/>
  <c r="M40" i="5"/>
  <c r="M12" i="5"/>
  <c r="M42" i="5"/>
  <c r="M34" i="5"/>
  <c r="M30" i="5"/>
  <c r="M17" i="5"/>
  <c r="M49" i="5"/>
  <c r="M24" i="5"/>
  <c r="M44" i="5"/>
  <c r="M31" i="5"/>
  <c r="M27" i="5"/>
  <c r="M51" i="5"/>
  <c r="M41" i="5"/>
</calcChain>
</file>

<file path=xl/sharedStrings.xml><?xml version="1.0" encoding="utf-8"?>
<sst xmlns="http://schemas.openxmlformats.org/spreadsheetml/2006/main" count="125" uniqueCount="63">
  <si>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</si>
  <si>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</si>
  <si>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</si>
  <si>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</si>
  <si>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</si>
  <si>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</si>
  <si>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</si>
  <si>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</si>
  <si>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</si>
  <si>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</si>
  <si>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</si>
  <si>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</si>
  <si>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</si>
  <si>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</si>
  <si>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</si>
  <si>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</si>
  <si>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</si>
  <si>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</si>
  <si>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</si>
  <si>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</si>
  <si>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</si>
  <si>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</si>
  <si>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</si>
  <si>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</si>
  <si>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</si>
  <si>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</si>
  <si>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</si>
  <si>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</si>
  <si>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</si>
  <si>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</si>
  <si>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</si>
  <si>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</si>
  <si>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</si>
  <si>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</si>
  <si>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</si>
  <si>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</si>
  <si>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</si>
  <si>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</si>
  <si>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</si>
  <si>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</si>
  <si>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IRPF (PIE)</t>
  </si>
  <si>
    <t>Tasas y otros ingresos</t>
  </si>
  <si>
    <t>Impuestos directos e indirectos</t>
  </si>
  <si>
    <t>CONTRIBUCIÓN FISCAL ABSOLUTA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</si>
  <si>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</si>
  <si>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</si>
  <si>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</si>
  <si>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>Impuestos directos - IRPF</t>
  </si>
  <si>
    <t>Impuestos indirectos - IVA - IIEE</t>
  </si>
  <si>
    <t>IVA (PIE)</t>
  </si>
  <si>
    <t>IIEE (PIE)</t>
  </si>
  <si>
    <t xml:space="preserve"> </t>
  </si>
  <si>
    <t>Impuestos directos (Capitulo 1)</t>
  </si>
  <si>
    <t>Impuestos Indirectos (Capitulo 2)</t>
  </si>
  <si>
    <t xml:space="preserve">Badajoz                                                               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</si>
  <si>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</si>
  <si>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</si>
  <si>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</si>
  <si>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</si>
  <si>
    <t>Ingresos tributarios 2020 (impuestos directos, indirectos, tasas y otros ingresos)</t>
  </si>
  <si>
    <t>No están disponibles los datos de Ávila, Ourense, Bilbao, Girona, Murcia, Las Palmas, Santa Cruz y Vitoria</t>
  </si>
  <si>
    <r>
      <t xml:space="preserve">Tasas y otros ingresos </t>
    </r>
    <r>
      <rPr>
        <sz val="8"/>
        <rFont val="Gill Sans MT"/>
        <family val="2"/>
      </rPr>
      <t>(Capitulo 3)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</si>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</sst>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1"/>
      <color theme="1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4" fontId="3" fillId="0" borderId="2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3" fontId="12" fillId="3" borderId="1" xfId="2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3" fillId="2" borderId="5" xfId="5" applyNumberFormat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4" fontId="13" fillId="2" borderId="5" xfId="5" applyNumberFormat="1" applyFont="1" applyFill="1" applyBorder="1" applyAlignment="1">
      <alignment horizontal="right" vertical="center" wrapText="1"/>
    </xf>
    <xf numFmtId="4" fontId="12" fillId="2" borderId="5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28" workbookViewId="0">
      <selection activeCell="M34" sqref="M34"/>
    </sheetView>
  </sheetViews>
  <sheetFormatPr baseColWidth="10" defaultRowHeight="18"/>
  <cols>
    <col min="1" max="1" width="40" style="45" customWidth="1"/>
    <col min="2" max="2" width="11.6640625" style="46" bestFit="1" customWidth="1"/>
    <col min="3" max="3" width="15.33203125" style="45" hidden="1" customWidth="1"/>
    <col min="4" max="4" width="13.6640625" style="45" hidden="1" customWidth="1"/>
    <col min="5" max="5" width="15.33203125" style="45" hidden="1" customWidth="1"/>
    <col min="6" max="7" width="13.6640625" style="45" hidden="1" customWidth="1"/>
    <col min="8" max="8" width="15.33203125" style="45" hidden="1" customWidth="1"/>
    <col min="9" max="9" width="16.109375" style="45" hidden="1" customWidth="1"/>
    <col min="10" max="10" width="13.6640625" style="45" hidden="1" customWidth="1"/>
    <col min="11" max="12" width="13.6640625" style="45" bestFit="1" customWidth="1"/>
    <col min="13" max="13" width="17.88671875" style="45" customWidth="1"/>
    <col min="14" max="16384" width="11.5546875" style="45"/>
  </cols>
  <sheetData>
    <row r="1" spans="1:13" s="33" customFormat="1" ht="16.8">
      <c r="B1" s="34"/>
      <c r="C1" s="35"/>
      <c r="D1" s="35"/>
      <c r="E1" s="35"/>
      <c r="F1" s="34"/>
      <c r="G1" s="34"/>
      <c r="H1" s="34"/>
      <c r="I1" s="34"/>
      <c r="J1" s="34"/>
      <c r="K1" s="34"/>
      <c r="L1" s="34"/>
      <c r="M1" s="36"/>
    </row>
    <row r="2" spans="1:13" s="33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33" customFormat="1" ht="26.4" customHeight="1">
      <c r="A3" s="9" t="s">
        <v>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33" customFormat="1" ht="21.6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33" customFormat="1" ht="16.8">
      <c r="A5" s="51" t="s">
        <v>62</v>
      </c>
      <c r="B5" s="38"/>
      <c r="C5" s="39"/>
      <c r="D5" s="39"/>
      <c r="E5" s="39"/>
      <c r="F5" s="40"/>
      <c r="G5" s="40"/>
      <c r="H5" s="40"/>
      <c r="I5" s="40"/>
      <c r="J5" s="40"/>
      <c r="K5" s="40"/>
      <c r="L5" s="40"/>
      <c r="M5" s="41"/>
    </row>
    <row r="6" spans="1:13" s="33" customFormat="1" ht="16.8">
      <c r="A6" s="52" t="s">
        <v>39</v>
      </c>
      <c r="B6" s="43"/>
      <c r="C6" s="44"/>
      <c r="D6" s="44"/>
      <c r="E6" s="44"/>
      <c r="F6" s="43"/>
      <c r="G6" s="43"/>
      <c r="H6" s="43"/>
      <c r="I6" s="43"/>
      <c r="J6" s="43"/>
      <c r="K6" s="43"/>
      <c r="L6" s="43"/>
      <c r="M6" s="41"/>
    </row>
    <row r="7" spans="1:13" s="33" customFormat="1" ht="16.8">
      <c r="A7" s="42" t="s">
        <v>51</v>
      </c>
      <c r="B7" s="43"/>
      <c r="C7" s="44"/>
      <c r="D7" s="44"/>
      <c r="E7" s="44"/>
      <c r="F7" s="43"/>
      <c r="G7" s="43"/>
      <c r="H7" s="43"/>
      <c r="I7" s="43"/>
      <c r="J7" s="43"/>
      <c r="K7" s="43"/>
      <c r="L7" s="43"/>
      <c r="M7" s="41"/>
    </row>
    <row r="8" spans="1:13" s="33" customFormat="1" ht="21.75" customHeight="1">
      <c r="A8" s="45"/>
      <c r="B8" s="46"/>
      <c r="C8" s="20" t="s">
        <v>34</v>
      </c>
      <c r="D8" s="21"/>
      <c r="E8" s="21"/>
      <c r="F8" s="21"/>
      <c r="G8" s="21"/>
      <c r="H8" s="21"/>
      <c r="I8" s="21"/>
      <c r="J8" s="22"/>
      <c r="K8" s="23" t="s">
        <v>35</v>
      </c>
      <c r="L8" s="24"/>
      <c r="M8" s="25"/>
    </row>
    <row r="9" spans="1:13" s="33" customFormat="1" ht="48" customHeight="1">
      <c r="A9" s="26" t="s">
        <v>36</v>
      </c>
      <c r="B9" s="27" t="s">
        <v>37</v>
      </c>
      <c r="C9" s="28" t="s">
        <v>52</v>
      </c>
      <c r="D9" s="28" t="s">
        <v>40</v>
      </c>
      <c r="E9" s="29" t="s">
        <v>47</v>
      </c>
      <c r="F9" s="28" t="s">
        <v>53</v>
      </c>
      <c r="G9" s="28" t="s">
        <v>49</v>
      </c>
      <c r="H9" s="28" t="s">
        <v>50</v>
      </c>
      <c r="I9" s="29" t="s">
        <v>48</v>
      </c>
      <c r="J9" s="29" t="s">
        <v>61</v>
      </c>
      <c r="K9" s="30" t="s">
        <v>42</v>
      </c>
      <c r="L9" s="30" t="s">
        <v>41</v>
      </c>
      <c r="M9" s="31" t="s">
        <v>43</v>
      </c>
    </row>
    <row r="10" spans="1:13" ht="15" customHeight="1">
      <c r="A10" s="32" t="s">
        <v>21</v>
      </c>
      <c r="B10" s="47">
        <v>174336</v>
      </c>
      <c r="C10" s="48">
        <v>68219831.200000003</v>
      </c>
      <c r="D10" s="48">
        <v>3462712.92</v>
      </c>
      <c r="E10" s="48">
        <f>C10-D10</f>
        <v>64757118.280000001</v>
      </c>
      <c r="F10" s="48">
        <v>6723113.0199999996</v>
      </c>
      <c r="G10" s="48">
        <v>3074194.44</v>
      </c>
      <c r="H10" s="48">
        <v>1041720.45</v>
      </c>
      <c r="I10" s="48">
        <f>F10-G10-H10</f>
        <v>2607198.13</v>
      </c>
      <c r="J10" s="48">
        <v>26238336.670000002</v>
      </c>
      <c r="K10" s="49">
        <f>(E10+I10)/B10</f>
        <v>386.40508219759545</v>
      </c>
      <c r="L10" s="49">
        <f>J10/B10</f>
        <v>150.50440912949708</v>
      </c>
      <c r="M10" s="50">
        <f>K10+L10</f>
        <v>536.9094913270925</v>
      </c>
    </row>
    <row r="11" spans="1:13" ht="15" customHeight="1">
      <c r="A11" s="32" t="s">
        <v>55</v>
      </c>
      <c r="B11" s="47">
        <v>337482</v>
      </c>
      <c r="C11" s="48">
        <v>130527414</v>
      </c>
      <c r="D11" s="48">
        <v>6759006.2000000002</v>
      </c>
      <c r="E11" s="48">
        <f>C11-D11</f>
        <v>123768407.8</v>
      </c>
      <c r="F11" s="48">
        <v>14649797.439999999</v>
      </c>
      <c r="G11" s="48">
        <v>6549993.0599999996</v>
      </c>
      <c r="H11" s="48">
        <v>1573050.79</v>
      </c>
      <c r="I11" s="48">
        <f>F11-G11-H11</f>
        <v>6526753.5899999999</v>
      </c>
      <c r="J11" s="48">
        <v>38746851.299999997</v>
      </c>
      <c r="K11" s="49">
        <f>(E11+I11)/B11</f>
        <v>386.08032840269999</v>
      </c>
      <c r="L11" s="49">
        <f>J11/B11</f>
        <v>114.81160861912635</v>
      </c>
      <c r="M11" s="50">
        <f>K11+L11</f>
        <v>500.89193702182632</v>
      </c>
    </row>
    <row r="12" spans="1:13" ht="15" customHeight="1">
      <c r="A12" s="32" t="s">
        <v>2</v>
      </c>
      <c r="B12" s="47">
        <v>201322</v>
      </c>
      <c r="C12" s="48">
        <v>74779819.400000006</v>
      </c>
      <c r="D12" s="48">
        <v>3537157.42</v>
      </c>
      <c r="E12" s="48">
        <f>C12-D12</f>
        <v>71242661.980000004</v>
      </c>
      <c r="F12" s="48">
        <v>7770494.5300000003</v>
      </c>
      <c r="G12" s="48">
        <v>3396349.26</v>
      </c>
      <c r="H12" s="48">
        <v>950239.14</v>
      </c>
      <c r="I12" s="48">
        <f>F12-G12-H12</f>
        <v>3423906.1300000004</v>
      </c>
      <c r="J12" s="48">
        <v>28151219.399999999</v>
      </c>
      <c r="K12" s="49">
        <f>(E12+I12)/B12</f>
        <v>370.88131505747015</v>
      </c>
      <c r="L12" s="49">
        <f>J12/B12</f>
        <v>139.83180874420083</v>
      </c>
      <c r="M12" s="50">
        <f>K12+L12</f>
        <v>510.71312380167097</v>
      </c>
    </row>
    <row r="13" spans="1:13" ht="15" customHeight="1">
      <c r="A13" s="32" t="s">
        <v>54</v>
      </c>
      <c r="B13" s="47">
        <v>150984</v>
      </c>
      <c r="C13" s="48">
        <v>62277357.100000001</v>
      </c>
      <c r="D13" s="48">
        <v>2797597.77</v>
      </c>
      <c r="E13" s="48">
        <f>C13-D13</f>
        <v>59479759.329999998</v>
      </c>
      <c r="F13" s="48">
        <v>7823643.3399999999</v>
      </c>
      <c r="G13" s="48">
        <v>2404658.52</v>
      </c>
      <c r="H13" s="48">
        <v>860196.02</v>
      </c>
      <c r="I13" s="48">
        <f>F13-G13-H13</f>
        <v>4558788.8000000007</v>
      </c>
      <c r="J13" s="48">
        <v>10806612.890000001</v>
      </c>
      <c r="K13" s="49">
        <f>(E13+I13)/B13</f>
        <v>424.14128735495149</v>
      </c>
      <c r="L13" s="49">
        <f>J13/B13</f>
        <v>71.57455684045992</v>
      </c>
      <c r="M13" s="50">
        <f>K13+L13</f>
        <v>495.71584419541142</v>
      </c>
    </row>
    <row r="14" spans="1:13" ht="15" customHeight="1">
      <c r="A14" s="32" t="s">
        <v>25</v>
      </c>
      <c r="B14" s="47">
        <v>1664182</v>
      </c>
      <c r="C14" s="48">
        <v>1114721644</v>
      </c>
      <c r="D14" s="48">
        <v>75033731.260000005</v>
      </c>
      <c r="E14" s="48">
        <f>C14-D14</f>
        <v>1039687912.74</v>
      </c>
      <c r="F14" s="48">
        <v>82770561.010000005</v>
      </c>
      <c r="G14" s="48">
        <v>36535497.670000002</v>
      </c>
      <c r="H14" s="48">
        <v>8316642.8600000003</v>
      </c>
      <c r="I14" s="48">
        <f>F14-G14-H14</f>
        <v>37918420.480000004</v>
      </c>
      <c r="J14" s="48">
        <v>371542917.22000003</v>
      </c>
      <c r="K14" s="49">
        <f>(E14+I14)/B14</f>
        <v>647.52913636849814</v>
      </c>
      <c r="L14" s="49">
        <f>J14/B14</f>
        <v>223.25858422936915</v>
      </c>
      <c r="M14" s="50">
        <f>K14+L14</f>
        <v>870.78772059786729</v>
      </c>
    </row>
    <row r="15" spans="1:13" ht="15" customHeight="1">
      <c r="A15" s="32" t="s">
        <v>12</v>
      </c>
      <c r="B15" s="47">
        <v>176418</v>
      </c>
      <c r="C15" s="48">
        <v>83934085.799999997</v>
      </c>
      <c r="D15" s="48">
        <v>5039990.72</v>
      </c>
      <c r="E15" s="48">
        <f>C15-D15</f>
        <v>78894095.079999998</v>
      </c>
      <c r="F15" s="48">
        <v>10363714.15</v>
      </c>
      <c r="G15" s="48">
        <v>3574959.97</v>
      </c>
      <c r="H15" s="48">
        <v>1211566.06</v>
      </c>
      <c r="I15" s="48">
        <f>F15-G15-H15</f>
        <v>5577188.1199999992</v>
      </c>
      <c r="J15" s="48">
        <v>37718367.899999999</v>
      </c>
      <c r="K15" s="49">
        <f>(E15+I15)/B15</f>
        <v>478.81329116076591</v>
      </c>
      <c r="L15" s="49">
        <f>J15/B15</f>
        <v>213.80113083698942</v>
      </c>
      <c r="M15" s="50">
        <f>K15+L15</f>
        <v>692.61442199775536</v>
      </c>
    </row>
    <row r="16" spans="1:13" ht="15" customHeight="1">
      <c r="A16" s="32" t="s">
        <v>27</v>
      </c>
      <c r="B16" s="47">
        <v>96255</v>
      </c>
      <c r="C16" s="48">
        <v>31197610.399999999</v>
      </c>
      <c r="D16" s="48">
        <v>2085936.85</v>
      </c>
      <c r="E16" s="48">
        <f>C16-D16</f>
        <v>29111673.549999997</v>
      </c>
      <c r="F16" s="48">
        <v>6863301.6200000001</v>
      </c>
      <c r="G16" s="48">
        <v>1540552.34</v>
      </c>
      <c r="H16" s="48">
        <v>587123.86</v>
      </c>
      <c r="I16" s="48">
        <f>F16-G16-H16</f>
        <v>4735625.42</v>
      </c>
      <c r="J16" s="48">
        <v>10456716.84</v>
      </c>
      <c r="K16" s="49">
        <f>(E16+I16)/B16</f>
        <v>351.641981923017</v>
      </c>
      <c r="L16" s="49">
        <f>J16/B16</f>
        <v>108.63557051581736</v>
      </c>
      <c r="M16" s="50">
        <f>K16+L16</f>
        <v>460.27755243883439</v>
      </c>
    </row>
    <row r="17" spans="1:13" ht="15" customHeight="1">
      <c r="A17" s="32" t="s">
        <v>45</v>
      </c>
      <c r="B17" s="47">
        <v>115439</v>
      </c>
      <c r="C17" s="48">
        <v>57726558.299999997</v>
      </c>
      <c r="D17" s="48">
        <v>2398409.7999999998</v>
      </c>
      <c r="E17" s="48">
        <f>C17-D17</f>
        <v>55328148.5</v>
      </c>
      <c r="F17" s="48">
        <v>3712973.95</v>
      </c>
      <c r="G17" s="48">
        <v>1880983.98</v>
      </c>
      <c r="H17" s="48">
        <v>540083.4</v>
      </c>
      <c r="I17" s="48">
        <f>F17-G17-H17</f>
        <v>1291906.5700000003</v>
      </c>
      <c r="J17" s="48">
        <v>17438376.789999999</v>
      </c>
      <c r="K17" s="49">
        <f>(E17+I17)/B17</f>
        <v>490.47596626789908</v>
      </c>
      <c r="L17" s="49">
        <f>J17/B17</f>
        <v>151.06139857413871</v>
      </c>
      <c r="M17" s="50">
        <f>K17+L17</f>
        <v>641.53736484203773</v>
      </c>
    </row>
    <row r="18" spans="1:13" ht="15" customHeight="1">
      <c r="A18" s="32" t="s">
        <v>57</v>
      </c>
      <c r="B18" s="47">
        <v>174264</v>
      </c>
      <c r="C18" s="48">
        <v>95121339.799999997</v>
      </c>
      <c r="D18" s="48">
        <v>3948597.48</v>
      </c>
      <c r="E18" s="48">
        <f>C18-D18</f>
        <v>91172742.319999993</v>
      </c>
      <c r="F18" s="48">
        <v>6007088.0300000003</v>
      </c>
      <c r="G18" s="48">
        <v>3352371.36</v>
      </c>
      <c r="H18" s="48">
        <v>800289.45</v>
      </c>
      <c r="I18" s="48">
        <f>F18-G18-H18</f>
        <v>1854427.2200000004</v>
      </c>
      <c r="J18" s="48">
        <v>21463088.27</v>
      </c>
      <c r="K18" s="49">
        <f>(E18+I18)/B18</f>
        <v>533.8289580177202</v>
      </c>
      <c r="L18" s="49">
        <f>J18/B18</f>
        <v>123.16421217233622</v>
      </c>
      <c r="M18" s="50">
        <f>K18+L18</f>
        <v>656.99317019005639</v>
      </c>
    </row>
    <row r="19" spans="1:13" ht="15" customHeight="1">
      <c r="A19" s="32" t="s">
        <v>19</v>
      </c>
      <c r="B19" s="47">
        <v>75504</v>
      </c>
      <c r="C19" s="48">
        <v>38726614.200000003</v>
      </c>
      <c r="D19" s="48">
        <v>1922102</v>
      </c>
      <c r="E19" s="48">
        <f>C19-D19</f>
        <v>36804512.200000003</v>
      </c>
      <c r="F19" s="48">
        <v>3854569.11</v>
      </c>
      <c r="G19" s="48">
        <v>1324874.3999999999</v>
      </c>
      <c r="H19" s="48">
        <v>417828.36</v>
      </c>
      <c r="I19" s="48">
        <f>F19-G19-H19</f>
        <v>2111866.35</v>
      </c>
      <c r="J19" s="48">
        <v>17179181.239999998</v>
      </c>
      <c r="K19" s="49">
        <f>(E19+I19)/B19</f>
        <v>515.42141542169952</v>
      </c>
      <c r="L19" s="49">
        <f>J19/B19</f>
        <v>227.52676997245177</v>
      </c>
      <c r="M19" s="50">
        <f>K19+L19</f>
        <v>742.94818539415132</v>
      </c>
    </row>
    <row r="20" spans="1:13" ht="15" customHeight="1">
      <c r="A20" s="32" t="s">
        <v>4</v>
      </c>
      <c r="B20" s="47">
        <v>326039</v>
      </c>
      <c r="C20" s="48">
        <v>125836683</v>
      </c>
      <c r="D20" s="48">
        <v>6527058.0599999996</v>
      </c>
      <c r="E20" s="48">
        <f>C20-D20</f>
        <v>119309624.94</v>
      </c>
      <c r="F20" s="48">
        <v>11140372.15</v>
      </c>
      <c r="G20" s="48">
        <v>5541022.7199999997</v>
      </c>
      <c r="H20" s="48">
        <v>1413055.26</v>
      </c>
      <c r="I20" s="48">
        <f>F20-G20-H20</f>
        <v>4186294.1700000009</v>
      </c>
      <c r="J20" s="48">
        <v>18326116.579999998</v>
      </c>
      <c r="K20" s="49">
        <f>(E20+I20)/B20</f>
        <v>378.77652400479695</v>
      </c>
      <c r="L20" s="49">
        <f>J20/B20</f>
        <v>56.208357221068638</v>
      </c>
      <c r="M20" s="50">
        <f>K20+L20</f>
        <v>434.98488122586559</v>
      </c>
    </row>
    <row r="21" spans="1:13" ht="15" customHeight="1">
      <c r="A21" s="32" t="s">
        <v>28</v>
      </c>
      <c r="B21" s="47">
        <v>247604</v>
      </c>
      <c r="C21" s="48">
        <v>99434157.900000006</v>
      </c>
      <c r="D21" s="48">
        <v>7577117.9900000002</v>
      </c>
      <c r="E21" s="48">
        <f>C21-D21</f>
        <v>91857039.910000011</v>
      </c>
      <c r="F21" s="48">
        <v>8968213</v>
      </c>
      <c r="G21" s="48">
        <v>4585249.8</v>
      </c>
      <c r="H21" s="48">
        <v>1266938.8700000001</v>
      </c>
      <c r="I21" s="48">
        <f>F21-G21-H21</f>
        <v>3116024.33</v>
      </c>
      <c r="J21" s="48">
        <v>40103536.920000002</v>
      </c>
      <c r="K21" s="49">
        <f>(E21+I21)/B21</f>
        <v>383.56837627825081</v>
      </c>
      <c r="L21" s="49">
        <f>J21/B21</f>
        <v>161.96643398329593</v>
      </c>
      <c r="M21" s="50">
        <f>K21+L21</f>
        <v>545.53481026154668</v>
      </c>
    </row>
    <row r="22" spans="1:13" ht="15" customHeight="1">
      <c r="A22" s="32" t="s">
        <v>20</v>
      </c>
      <c r="B22" s="47">
        <v>54621</v>
      </c>
      <c r="C22" s="48">
        <v>23047243.600000001</v>
      </c>
      <c r="D22" s="48">
        <v>1125203.94</v>
      </c>
      <c r="E22" s="48">
        <f>C22-D22</f>
        <v>21922039.66</v>
      </c>
      <c r="F22" s="48">
        <v>2228644.98</v>
      </c>
      <c r="G22" s="48">
        <v>879237.18</v>
      </c>
      <c r="H22" s="48">
        <v>345307.82</v>
      </c>
      <c r="I22" s="48">
        <f>F22-G22-H22</f>
        <v>1004099.9799999997</v>
      </c>
      <c r="J22" s="48">
        <v>13623246.310000001</v>
      </c>
      <c r="K22" s="49">
        <f>(E22+I22)/B22</f>
        <v>419.73123230991746</v>
      </c>
      <c r="L22" s="49">
        <f>J22/B22</f>
        <v>249.41407718643015</v>
      </c>
      <c r="M22" s="50">
        <f>K22+L22</f>
        <v>669.14530949634764</v>
      </c>
    </row>
    <row r="23" spans="1:13" ht="15" customHeight="1">
      <c r="A23" s="32" t="s">
        <v>31</v>
      </c>
      <c r="B23" s="47">
        <v>188240</v>
      </c>
      <c r="C23" s="48">
        <v>81011777.900000006</v>
      </c>
      <c r="D23" s="48">
        <v>0</v>
      </c>
      <c r="E23" s="48">
        <f>C23-D23</f>
        <v>81011777.900000006</v>
      </c>
      <c r="F23" s="48">
        <v>5369770.6200000001</v>
      </c>
      <c r="G23" s="48">
        <v>0</v>
      </c>
      <c r="H23" s="48">
        <v>0</v>
      </c>
      <c r="I23" s="48">
        <f>F23-G23-H23</f>
        <v>5369770.6200000001</v>
      </c>
      <c r="J23" s="48">
        <v>64687213.75</v>
      </c>
      <c r="K23" s="49">
        <f>(E23+I23)/B23</f>
        <v>458.89050424989381</v>
      </c>
      <c r="L23" s="49">
        <f>J23/B23</f>
        <v>343.64223199107522</v>
      </c>
      <c r="M23" s="50">
        <f>K23+L23</f>
        <v>802.53273624096903</v>
      </c>
    </row>
    <row r="24" spans="1:13">
      <c r="A24" s="32" t="s">
        <v>0</v>
      </c>
      <c r="B24" s="47">
        <v>233648</v>
      </c>
      <c r="C24" s="48">
        <v>115818041</v>
      </c>
      <c r="D24" s="48">
        <v>5849634.4100000001</v>
      </c>
      <c r="E24" s="48">
        <f>C24-D24</f>
        <v>109968406.59</v>
      </c>
      <c r="F24" s="48">
        <v>10602053.93</v>
      </c>
      <c r="G24" s="48">
        <v>3792600</v>
      </c>
      <c r="H24" s="48">
        <v>1240759.32</v>
      </c>
      <c r="I24" s="48">
        <f>F24-G24-H24</f>
        <v>5568694.6099999994</v>
      </c>
      <c r="J24" s="48">
        <v>50825653.630000003</v>
      </c>
      <c r="K24" s="49">
        <f>(E24+I24)/B24</f>
        <v>494.49214716154216</v>
      </c>
      <c r="L24" s="49">
        <f>J24/B24</f>
        <v>217.53087392145451</v>
      </c>
      <c r="M24" s="50">
        <f>K24+L24</f>
        <v>712.02302108299671</v>
      </c>
    </row>
    <row r="25" spans="1:13">
      <c r="A25" s="32" t="s">
        <v>23</v>
      </c>
      <c r="B25" s="47">
        <v>87484</v>
      </c>
      <c r="C25" s="48">
        <v>35934298.200000003</v>
      </c>
      <c r="D25" s="48">
        <v>2040669.39</v>
      </c>
      <c r="E25" s="48">
        <f>C25-D25</f>
        <v>33893628.810000002</v>
      </c>
      <c r="F25" s="48">
        <v>3884207.57</v>
      </c>
      <c r="G25" s="48">
        <v>1474909.73</v>
      </c>
      <c r="H25" s="48">
        <v>507605.25</v>
      </c>
      <c r="I25" s="48">
        <f>F25-G25-H25</f>
        <v>1901692.5899999999</v>
      </c>
      <c r="J25" s="48">
        <v>11062724.460000001</v>
      </c>
      <c r="K25" s="49">
        <f>(E25+I25)/B25</f>
        <v>409.16420602624487</v>
      </c>
      <c r="L25" s="49">
        <f>J25/B25</f>
        <v>126.45425975035437</v>
      </c>
      <c r="M25" s="50">
        <f>K25+L25</f>
        <v>535.61846577659924</v>
      </c>
    </row>
    <row r="26" spans="1:13">
      <c r="A26" s="32" t="s">
        <v>1</v>
      </c>
      <c r="B26" s="47">
        <v>143837</v>
      </c>
      <c r="C26" s="48">
        <v>56998815.600000001</v>
      </c>
      <c r="D26" s="48">
        <v>2531890.48</v>
      </c>
      <c r="E26" s="48">
        <f>C26-D26</f>
        <v>54466925.120000005</v>
      </c>
      <c r="F26" s="48">
        <v>5370118.3499999996</v>
      </c>
      <c r="G26" s="48">
        <v>2374830.33</v>
      </c>
      <c r="H26" s="48">
        <v>646530.23</v>
      </c>
      <c r="I26" s="48">
        <f>F26-G26-H26</f>
        <v>2348757.7899999996</v>
      </c>
      <c r="J26" s="48">
        <v>12026249.710000001</v>
      </c>
      <c r="K26" s="49">
        <f>(E26+I26)/B26</f>
        <v>395.00047213164902</v>
      </c>
      <c r="L26" s="49">
        <f>J26/B26</f>
        <v>83.610265161258937</v>
      </c>
      <c r="M26" s="50">
        <f>K26+L26</f>
        <v>478.61073729290797</v>
      </c>
    </row>
    <row r="27" spans="1:13">
      <c r="A27" s="32" t="s">
        <v>8</v>
      </c>
      <c r="B27" s="47">
        <v>53956</v>
      </c>
      <c r="C27" s="48">
        <v>23024615.199999999</v>
      </c>
      <c r="D27" s="48">
        <v>1359264.01</v>
      </c>
      <c r="E27" s="48">
        <f>C27-D27</f>
        <v>21665351.189999998</v>
      </c>
      <c r="F27" s="48">
        <v>1956902.53</v>
      </c>
      <c r="G27" s="48">
        <v>1112829.1200000001</v>
      </c>
      <c r="H27" s="48">
        <v>326170.88</v>
      </c>
      <c r="I27" s="48">
        <f>F27-G27-H27</f>
        <v>517902.52999999991</v>
      </c>
      <c r="J27" s="48">
        <v>9425181.4299999997</v>
      </c>
      <c r="K27" s="49">
        <f>(E27+I27)/B27</f>
        <v>411.13599451404843</v>
      </c>
      <c r="L27" s="49">
        <f>J27/B27</f>
        <v>174.68273092890502</v>
      </c>
      <c r="M27" s="50">
        <f>K27+L27</f>
        <v>585.81872544295345</v>
      </c>
    </row>
    <row r="28" spans="1:13" ht="15" customHeight="1">
      <c r="A28" s="32" t="s">
        <v>3</v>
      </c>
      <c r="B28" s="47">
        <v>112757</v>
      </c>
      <c r="C28" s="48">
        <v>48559045.200000003</v>
      </c>
      <c r="D28" s="48">
        <v>2525602.71</v>
      </c>
      <c r="E28" s="48">
        <f>C28-D28</f>
        <v>46033442.490000002</v>
      </c>
      <c r="F28" s="48">
        <v>4586507.5999999996</v>
      </c>
      <c r="G28" s="48">
        <v>1967145.84</v>
      </c>
      <c r="H28" s="48">
        <v>557898</v>
      </c>
      <c r="I28" s="48">
        <f>F28-G28-H28</f>
        <v>2061463.7599999998</v>
      </c>
      <c r="J28" s="48">
        <v>14176839.07</v>
      </c>
      <c r="K28" s="49">
        <f>(E28+I28)/B28</f>
        <v>426.53588025577125</v>
      </c>
      <c r="L28" s="49">
        <f>J28/B28</f>
        <v>125.72912608529847</v>
      </c>
      <c r="M28" s="50">
        <f>K28+L28</f>
        <v>552.26500634106969</v>
      </c>
    </row>
    <row r="29" spans="1:13">
      <c r="A29" s="32" t="s">
        <v>13</v>
      </c>
      <c r="B29" s="47">
        <v>124028</v>
      </c>
      <c r="C29" s="48">
        <v>62243095.399999999</v>
      </c>
      <c r="D29" s="48">
        <v>3346142.45</v>
      </c>
      <c r="E29" s="48">
        <f>C29-D29</f>
        <v>58896952.949999996</v>
      </c>
      <c r="F29" s="48">
        <v>7309358.0599999996</v>
      </c>
      <c r="G29" s="48">
        <v>2423539.13</v>
      </c>
      <c r="H29" s="48">
        <v>885432.84</v>
      </c>
      <c r="I29" s="48">
        <f>F29-G29-H29</f>
        <v>4000386.09</v>
      </c>
      <c r="J29" s="48">
        <v>16949013.460000001</v>
      </c>
      <c r="K29" s="49">
        <f>(E29+I29)/B29</f>
        <v>507.12209372077268</v>
      </c>
      <c r="L29" s="49">
        <f>J29/B29</f>
        <v>136.65473489857129</v>
      </c>
      <c r="M29" s="50">
        <f>K29+L29</f>
        <v>643.77682861934397</v>
      </c>
    </row>
    <row r="30" spans="1:13">
      <c r="A30" s="32" t="s">
        <v>26</v>
      </c>
      <c r="B30" s="47">
        <v>140403</v>
      </c>
      <c r="C30" s="48">
        <v>76198502.200000003</v>
      </c>
      <c r="D30" s="48">
        <v>3409699.88</v>
      </c>
      <c r="E30" s="48">
        <f>C30-D30</f>
        <v>72788802.320000008</v>
      </c>
      <c r="F30" s="48">
        <v>6683236.79</v>
      </c>
      <c r="G30" s="48">
        <v>3091210.6</v>
      </c>
      <c r="H30" s="48">
        <v>716595.78</v>
      </c>
      <c r="I30" s="48">
        <f>F30-G30-H30</f>
        <v>2875430.41</v>
      </c>
      <c r="J30" s="48">
        <v>26409886.140000001</v>
      </c>
      <c r="K30" s="49">
        <f>(E30+I30)/B30</f>
        <v>538.90752142048245</v>
      </c>
      <c r="L30" s="49">
        <f>J30/B30</f>
        <v>188.10058289352793</v>
      </c>
      <c r="M30" s="50">
        <f>K30+L30</f>
        <v>727.00810431401032</v>
      </c>
    </row>
    <row r="31" spans="1:13">
      <c r="A31" s="32" t="s">
        <v>32</v>
      </c>
      <c r="B31" s="47">
        <v>152485</v>
      </c>
      <c r="C31" s="48">
        <v>57547953.299999997</v>
      </c>
      <c r="D31" s="48">
        <v>4188460.96</v>
      </c>
      <c r="E31" s="48">
        <f>C31-D31</f>
        <v>53359492.339999996</v>
      </c>
      <c r="F31" s="48">
        <v>7306129.0099999998</v>
      </c>
      <c r="G31" s="48">
        <v>3073928.04</v>
      </c>
      <c r="H31" s="48">
        <v>939238.78</v>
      </c>
      <c r="I31" s="48">
        <f>F31-G31-H31</f>
        <v>3292962.1899999995</v>
      </c>
      <c r="J31" s="48">
        <v>30985252.77</v>
      </c>
      <c r="K31" s="49">
        <f>(E31+I31)/B31</f>
        <v>371.52804885726459</v>
      </c>
      <c r="L31" s="49">
        <f>J31/B31</f>
        <v>203.20197245630717</v>
      </c>
      <c r="M31" s="50">
        <f>K31+L31</f>
        <v>574.7300213135718</v>
      </c>
    </row>
    <row r="32" spans="1:13">
      <c r="A32" s="32" t="s">
        <v>29</v>
      </c>
      <c r="B32" s="47">
        <v>98519</v>
      </c>
      <c r="C32" s="48">
        <v>35404421.200000003</v>
      </c>
      <c r="D32" s="48">
        <v>2384835.0099999998</v>
      </c>
      <c r="E32" s="48">
        <f t="shared" ref="E32:E33" si="0">C32-D32</f>
        <v>33019586.190000005</v>
      </c>
      <c r="F32" s="48">
        <v>3190239.1</v>
      </c>
      <c r="G32" s="48">
        <v>1785756.84</v>
      </c>
      <c r="H32" s="48">
        <v>469152.13</v>
      </c>
      <c r="I32" s="48">
        <f t="shared" ref="I32:I33" si="1">F32-G32-H32</f>
        <v>935330.13</v>
      </c>
      <c r="J32" s="48">
        <v>16657799.57</v>
      </c>
      <c r="K32" s="49">
        <f>(E32+I32)/B32</f>
        <v>344.65348125742253</v>
      </c>
      <c r="L32" s="49">
        <f>J32/B32</f>
        <v>169.08210162506725</v>
      </c>
      <c r="M32" s="50">
        <f>K32+L32</f>
        <v>513.73558288248978</v>
      </c>
    </row>
    <row r="33" spans="1:13">
      <c r="A33" s="32" t="s">
        <v>30</v>
      </c>
      <c r="B33" s="47">
        <v>3334730</v>
      </c>
      <c r="C33" s="48">
        <v>2387715956</v>
      </c>
      <c r="D33" s="48">
        <v>159417635.46000001</v>
      </c>
      <c r="E33" s="48">
        <f t="shared" si="0"/>
        <v>2228298320.54</v>
      </c>
      <c r="F33" s="48">
        <v>175422189.55000001</v>
      </c>
      <c r="G33" s="48">
        <v>78847475.129999995</v>
      </c>
      <c r="H33" s="48">
        <v>12928791.52</v>
      </c>
      <c r="I33" s="48">
        <f t="shared" si="1"/>
        <v>83645922.900000021</v>
      </c>
      <c r="J33" s="48">
        <v>505655743.19999999</v>
      </c>
      <c r="K33" s="49">
        <f>(E33+I33)/B33</f>
        <v>693.29278335577396</v>
      </c>
      <c r="L33" s="49">
        <f>J33/B33</f>
        <v>151.63318865395399</v>
      </c>
      <c r="M33" s="50">
        <f>K33+L33</f>
        <v>844.92597200972796</v>
      </c>
    </row>
    <row r="34" spans="1:13">
      <c r="A34" s="32" t="s">
        <v>5</v>
      </c>
      <c r="B34" s="47">
        <v>578460</v>
      </c>
      <c r="C34" s="48">
        <v>237804859</v>
      </c>
      <c r="D34" s="48">
        <v>10441699.18</v>
      </c>
      <c r="E34" s="48">
        <f>C34-D34</f>
        <v>227363159.81999999</v>
      </c>
      <c r="F34" s="48">
        <v>21957353.140000001</v>
      </c>
      <c r="G34" s="48">
        <v>9781872.9199999999</v>
      </c>
      <c r="H34" s="48">
        <v>2420479.21</v>
      </c>
      <c r="I34" s="48">
        <f>F34-G34-H34</f>
        <v>9755001.0100000016</v>
      </c>
      <c r="J34" s="48">
        <v>72529308</v>
      </c>
      <c r="K34" s="49">
        <f>(E34+I34)/B34</f>
        <v>409.91280439442653</v>
      </c>
      <c r="L34" s="49">
        <f>J34/B34</f>
        <v>125.38344570065345</v>
      </c>
      <c r="M34" s="50">
        <f>K34+L34</f>
        <v>535.29625009508004</v>
      </c>
    </row>
    <row r="35" spans="1:13">
      <c r="A35" s="32" t="s">
        <v>44</v>
      </c>
      <c r="B35" s="47">
        <v>219910</v>
      </c>
      <c r="C35" s="48">
        <v>112630203</v>
      </c>
      <c r="D35" s="48">
        <v>6318706.79</v>
      </c>
      <c r="E35" s="48">
        <f>C35-D35</f>
        <v>106311496.20999999</v>
      </c>
      <c r="F35" s="48">
        <v>8189237</v>
      </c>
      <c r="G35" s="48">
        <v>4490816.7</v>
      </c>
      <c r="H35" s="48">
        <v>967843.98</v>
      </c>
      <c r="I35" s="48">
        <f>F35-G35-H35</f>
        <v>2730576.32</v>
      </c>
      <c r="J35" s="48">
        <v>31866805.010000002</v>
      </c>
      <c r="K35" s="49">
        <f>(E35+I35)/B35</f>
        <v>495.84863139466137</v>
      </c>
      <c r="L35" s="49">
        <f>J35/B35</f>
        <v>144.90839438861354</v>
      </c>
      <c r="M35" s="50">
        <f>K35+L35</f>
        <v>640.75702578327491</v>
      </c>
    </row>
    <row r="36" spans="1:13">
      <c r="A36" s="32" t="s">
        <v>14</v>
      </c>
      <c r="B36" s="47">
        <v>78144</v>
      </c>
      <c r="C36" s="48">
        <v>22829652.899999999</v>
      </c>
      <c r="D36" s="48">
        <v>1813406.99</v>
      </c>
      <c r="E36" s="48">
        <f>C36-D36</f>
        <v>21016245.91</v>
      </c>
      <c r="F36" s="48">
        <v>2592341.65</v>
      </c>
      <c r="G36" s="48">
        <v>1590766.04</v>
      </c>
      <c r="H36" s="48">
        <v>561346.82999999996</v>
      </c>
      <c r="I36" s="48">
        <f>F36-G36-H36</f>
        <v>440228.77999999991</v>
      </c>
      <c r="J36" s="48">
        <v>17341959.77</v>
      </c>
      <c r="K36" s="49">
        <f>(E36+I36)/B36</f>
        <v>274.57609912469292</v>
      </c>
      <c r="L36" s="49">
        <f>J36/B36</f>
        <v>221.92311335483211</v>
      </c>
      <c r="M36" s="50">
        <f>K36+L36</f>
        <v>496.499212479525</v>
      </c>
    </row>
    <row r="37" spans="1:13">
      <c r="A37" s="32" t="s">
        <v>10</v>
      </c>
      <c r="B37" s="47">
        <v>422587</v>
      </c>
      <c r="C37" s="48">
        <v>189225627</v>
      </c>
      <c r="D37" s="48">
        <v>12751376.66</v>
      </c>
      <c r="E37" s="48">
        <f>C37-D37</f>
        <v>176474250.34</v>
      </c>
      <c r="F37" s="48">
        <v>29956485.75</v>
      </c>
      <c r="G37" s="48">
        <v>11817481.16</v>
      </c>
      <c r="H37" s="48">
        <v>2273102.77</v>
      </c>
      <c r="I37" s="48">
        <f>F37-G37-H37</f>
        <v>15865901.82</v>
      </c>
      <c r="J37" s="48">
        <v>91935630.579999998</v>
      </c>
      <c r="K37" s="49">
        <f>(E37+I37)/B37</f>
        <v>455.14924065340392</v>
      </c>
      <c r="L37" s="49">
        <f>J37/B37</f>
        <v>217.55432746393049</v>
      </c>
      <c r="M37" s="50">
        <f>K37+L37</f>
        <v>672.70356811733438</v>
      </c>
    </row>
    <row r="38" spans="1:13">
      <c r="A38" s="32" t="s">
        <v>56</v>
      </c>
      <c r="B38" s="47">
        <v>203944</v>
      </c>
      <c r="C38" s="48">
        <v>56289379.899999999</v>
      </c>
      <c r="D38" s="48">
        <v>0</v>
      </c>
      <c r="E38" s="48">
        <f>C38-D38</f>
        <v>56289379.899999999</v>
      </c>
      <c r="F38" s="48">
        <v>8936026.6500000004</v>
      </c>
      <c r="G38" s="48">
        <v>0</v>
      </c>
      <c r="H38" s="48">
        <v>0</v>
      </c>
      <c r="I38" s="48">
        <f>F38-G38-H38</f>
        <v>8936026.6500000004</v>
      </c>
      <c r="J38" s="48">
        <v>39109455.950000003</v>
      </c>
      <c r="K38" s="49">
        <f>(E38+I38)/B38</f>
        <v>319.82017882359861</v>
      </c>
      <c r="L38" s="49">
        <f>J38/B38</f>
        <v>191.76566091672225</v>
      </c>
      <c r="M38" s="50">
        <f>K38+L38</f>
        <v>511.58583974032086</v>
      </c>
    </row>
    <row r="39" spans="1:13">
      <c r="A39" s="32" t="s">
        <v>46</v>
      </c>
      <c r="B39" s="47">
        <v>83260</v>
      </c>
      <c r="C39" s="48">
        <v>28623202.399999999</v>
      </c>
      <c r="D39" s="48">
        <v>1987391.77</v>
      </c>
      <c r="E39" s="48">
        <f>C39-D39</f>
        <v>26635810.629999999</v>
      </c>
      <c r="F39" s="48">
        <v>3016064.09</v>
      </c>
      <c r="G39" s="48">
        <v>1512971.78</v>
      </c>
      <c r="H39" s="48">
        <v>355027.13</v>
      </c>
      <c r="I39" s="48">
        <f>F39-G39-H39</f>
        <v>1148065.1799999997</v>
      </c>
      <c r="J39" s="48">
        <v>19047442.309999999</v>
      </c>
      <c r="K39" s="49">
        <f>(E39+I39)/B39</f>
        <v>333.70016586596205</v>
      </c>
      <c r="L39" s="49">
        <f>J39/B39</f>
        <v>228.77062587076625</v>
      </c>
      <c r="M39" s="50">
        <f>K39+L39</f>
        <v>562.4707917367283</v>
      </c>
    </row>
    <row r="40" spans="1:13">
      <c r="A40" s="32" t="s">
        <v>18</v>
      </c>
      <c r="B40" s="47">
        <v>144825</v>
      </c>
      <c r="C40" s="48">
        <v>63975318.399999999</v>
      </c>
      <c r="D40" s="48">
        <v>3472525.79</v>
      </c>
      <c r="E40" s="48">
        <f>C40-D40</f>
        <v>60502792.609999999</v>
      </c>
      <c r="F40" s="48">
        <v>7460455.0499999998</v>
      </c>
      <c r="G40" s="48">
        <v>2907359.87</v>
      </c>
      <c r="H40" s="48">
        <v>1013705.16</v>
      </c>
      <c r="I40" s="48">
        <f>F40-G40-H40</f>
        <v>3539390.0199999996</v>
      </c>
      <c r="J40" s="48">
        <v>27121342.59</v>
      </c>
      <c r="K40" s="49">
        <f>(E40+I40)/B40</f>
        <v>442.20391941998963</v>
      </c>
      <c r="L40" s="49">
        <f>J40/B40</f>
        <v>187.26975722423614</v>
      </c>
      <c r="M40" s="50">
        <f>K40+L40</f>
        <v>629.47367664422575</v>
      </c>
    </row>
    <row r="41" spans="1:13">
      <c r="A41" s="32" t="s">
        <v>11</v>
      </c>
      <c r="B41" s="47">
        <v>173375</v>
      </c>
      <c r="C41" s="48">
        <v>85245287.599999994</v>
      </c>
      <c r="D41" s="48">
        <v>4644264.32</v>
      </c>
      <c r="E41" s="48">
        <f>C41-D41</f>
        <v>80601023.280000001</v>
      </c>
      <c r="F41" s="48">
        <v>8354748.0599999996</v>
      </c>
      <c r="G41" s="48">
        <v>3558755.12</v>
      </c>
      <c r="H41" s="48">
        <v>899362.73</v>
      </c>
      <c r="I41" s="48">
        <f>F41-G41-H41</f>
        <v>3896630.2099999995</v>
      </c>
      <c r="J41" s="48">
        <v>31036497.579999998</v>
      </c>
      <c r="K41" s="49">
        <f>(E41+I41)/B41</f>
        <v>487.36930635904827</v>
      </c>
      <c r="L41" s="49">
        <f>J41/B41</f>
        <v>179.01368467195385</v>
      </c>
      <c r="M41" s="50">
        <f>K41+L41</f>
        <v>666.38299103100212</v>
      </c>
    </row>
    <row r="42" spans="1:13">
      <c r="A42" s="32" t="s">
        <v>58</v>
      </c>
      <c r="B42" s="47">
        <v>52057</v>
      </c>
      <c r="C42" s="48">
        <v>27382708.699999999</v>
      </c>
      <c r="D42" s="48">
        <v>1152258.54</v>
      </c>
      <c r="E42" s="48">
        <f>C42-D42</f>
        <v>26230450.16</v>
      </c>
      <c r="F42" s="48">
        <v>1963821.09</v>
      </c>
      <c r="G42" s="48">
        <v>1063269.51</v>
      </c>
      <c r="H42" s="48">
        <v>347545.4</v>
      </c>
      <c r="I42" s="48">
        <f>F42-G42-H42</f>
        <v>553006.18000000005</v>
      </c>
      <c r="J42" s="48">
        <v>14382596.59</v>
      </c>
      <c r="K42" s="49">
        <f>(E42+I42)/B42</f>
        <v>514.50249418906196</v>
      </c>
      <c r="L42" s="49">
        <f>J42/B42</f>
        <v>276.28554449929885</v>
      </c>
      <c r="M42" s="50">
        <f>K42+L42</f>
        <v>790.78803868836076</v>
      </c>
    </row>
    <row r="43" spans="1:13">
      <c r="A43" s="32" t="s">
        <v>6</v>
      </c>
      <c r="B43" s="47">
        <v>691395</v>
      </c>
      <c r="C43" s="48">
        <v>285903791</v>
      </c>
      <c r="D43" s="48">
        <v>16604742.039999999</v>
      </c>
      <c r="E43" s="48">
        <f>C43-D43</f>
        <v>269299048.95999998</v>
      </c>
      <c r="F43" s="48">
        <v>25040558.989999998</v>
      </c>
      <c r="G43" s="48">
        <v>11695900.77</v>
      </c>
      <c r="H43" s="48">
        <v>2869299.05</v>
      </c>
      <c r="I43" s="48">
        <f>F43-G43-H43</f>
        <v>10475359.169999998</v>
      </c>
      <c r="J43" s="48">
        <v>94069396.340000004</v>
      </c>
      <c r="K43" s="49">
        <f>(E43+I43)/B43</f>
        <v>404.65205581469348</v>
      </c>
      <c r="L43" s="49">
        <f>J43/B43</f>
        <v>136.0573859226636</v>
      </c>
      <c r="M43" s="50">
        <f>K43+L43</f>
        <v>540.70944173735711</v>
      </c>
    </row>
    <row r="44" spans="1:13">
      <c r="A44" s="32" t="s">
        <v>17</v>
      </c>
      <c r="B44" s="47">
        <v>39821</v>
      </c>
      <c r="C44" s="48">
        <v>21475656.300000001</v>
      </c>
      <c r="D44" s="48">
        <v>999753.01</v>
      </c>
      <c r="E44" s="48">
        <f>C44-D44</f>
        <v>20475903.289999999</v>
      </c>
      <c r="F44" s="48">
        <v>1936291.86</v>
      </c>
      <c r="G44" s="48">
        <v>797539.92</v>
      </c>
      <c r="H44" s="48">
        <v>284121.96000000002</v>
      </c>
      <c r="I44" s="48">
        <f>F44-G44-H44</f>
        <v>854629.98</v>
      </c>
      <c r="J44" s="48">
        <v>5350439</v>
      </c>
      <c r="K44" s="49">
        <f>(E44+I44)/B44</f>
        <v>535.66041209412117</v>
      </c>
      <c r="L44" s="49">
        <f>J44/B44</f>
        <v>134.36224605107859</v>
      </c>
      <c r="M44" s="50">
        <f>K44+L44</f>
        <v>670.02265814519978</v>
      </c>
    </row>
    <row r="45" spans="1:13">
      <c r="A45" s="32" t="s">
        <v>24</v>
      </c>
      <c r="B45" s="47">
        <v>136496</v>
      </c>
      <c r="C45" s="48">
        <v>77238714.599999994</v>
      </c>
      <c r="D45" s="48">
        <v>3698867.42</v>
      </c>
      <c r="E45" s="48">
        <f>C45-D45</f>
        <v>73539847.179999992</v>
      </c>
      <c r="F45" s="48">
        <v>6345836.4699999997</v>
      </c>
      <c r="G45" s="48">
        <v>2989447.13</v>
      </c>
      <c r="H45" s="48">
        <v>666864.42000000004</v>
      </c>
      <c r="I45" s="48">
        <f>F45-G45-H45</f>
        <v>2689524.92</v>
      </c>
      <c r="J45" s="48">
        <v>42572408.210000001</v>
      </c>
      <c r="K45" s="49">
        <f>(E45+I45)/B45</f>
        <v>558.47330397960377</v>
      </c>
      <c r="L45" s="49">
        <f>J45/B45</f>
        <v>311.89491420994023</v>
      </c>
      <c r="M45" s="50">
        <f>K45+L45</f>
        <v>870.368218189544</v>
      </c>
    </row>
    <row r="46" spans="1:13">
      <c r="A46" s="32" t="s">
        <v>9</v>
      </c>
      <c r="B46" s="47">
        <v>36240</v>
      </c>
      <c r="C46" s="48">
        <v>13894746.5</v>
      </c>
      <c r="D46" s="48">
        <v>937332.66</v>
      </c>
      <c r="E46" s="48">
        <f>C46-D46</f>
        <v>12957413.84</v>
      </c>
      <c r="F46" s="48">
        <v>1673074.49</v>
      </c>
      <c r="G46" s="48">
        <v>755745.38</v>
      </c>
      <c r="H46" s="48">
        <v>226897.11</v>
      </c>
      <c r="I46" s="48">
        <f>F46-G46-H46</f>
        <v>690432</v>
      </c>
      <c r="J46" s="48">
        <v>4224957.01</v>
      </c>
      <c r="K46" s="49">
        <f>(E46+I46)/B46</f>
        <v>376.59618763796908</v>
      </c>
      <c r="L46" s="49">
        <f>J46/B46</f>
        <v>116.58269895143488</v>
      </c>
      <c r="M46" s="50">
        <f>K46+L46</f>
        <v>493.17888658940399</v>
      </c>
    </row>
    <row r="47" spans="1:13">
      <c r="A47" s="32" t="s">
        <v>22</v>
      </c>
      <c r="B47" s="47">
        <v>85811</v>
      </c>
      <c r="C47" s="48">
        <v>44673182.899999999</v>
      </c>
      <c r="D47" s="48">
        <v>2350303.09</v>
      </c>
      <c r="E47" s="48">
        <f>C47-D47</f>
        <v>42322879.810000002</v>
      </c>
      <c r="F47" s="48">
        <v>4390685.3600000003</v>
      </c>
      <c r="G47" s="48">
        <v>1493543.82</v>
      </c>
      <c r="H47" s="48">
        <v>522311.77</v>
      </c>
      <c r="I47" s="48">
        <f>F47-G47-H47</f>
        <v>2374829.77</v>
      </c>
      <c r="J47" s="48">
        <v>21047610.190000001</v>
      </c>
      <c r="K47" s="49">
        <f>(E47+I47)/B47</f>
        <v>520.88554590903266</v>
      </c>
      <c r="L47" s="49">
        <f>J47/B47</f>
        <v>245.27869608791414</v>
      </c>
      <c r="M47" s="50">
        <f>K47+L47</f>
        <v>766.16424199694677</v>
      </c>
    </row>
    <row r="48" spans="1:13">
      <c r="A48" s="32" t="s">
        <v>33</v>
      </c>
      <c r="B48" s="47">
        <v>800215</v>
      </c>
      <c r="C48" s="48">
        <v>351797810</v>
      </c>
      <c r="D48" s="48">
        <v>22800757.68</v>
      </c>
      <c r="E48" s="48">
        <f>C48-D48</f>
        <v>328997052.31999999</v>
      </c>
      <c r="F48" s="48">
        <v>36070972.899999999</v>
      </c>
      <c r="G48" s="48">
        <v>15553109.939999999</v>
      </c>
      <c r="H48" s="48">
        <v>3753670.17</v>
      </c>
      <c r="I48" s="48">
        <f>F48-G48-H48</f>
        <v>16764192.790000001</v>
      </c>
      <c r="J48" s="48">
        <v>101704997.08</v>
      </c>
      <c r="K48" s="49">
        <f>(E48+I48)/B48</f>
        <v>432.08543342726642</v>
      </c>
      <c r="L48" s="49">
        <f>J48/B48</f>
        <v>127.09708900732927</v>
      </c>
      <c r="M48" s="50">
        <f>K48+L48</f>
        <v>559.18252243459574</v>
      </c>
    </row>
    <row r="49" spans="1:13">
      <c r="A49" s="32" t="s">
        <v>16</v>
      </c>
      <c r="B49" s="47">
        <v>299265</v>
      </c>
      <c r="C49" s="48">
        <v>112567940</v>
      </c>
      <c r="D49" s="48">
        <v>7994524.8399999999</v>
      </c>
      <c r="E49" s="48">
        <f>C49-D49</f>
        <v>104573415.16</v>
      </c>
      <c r="F49" s="48">
        <v>12273192.210000001</v>
      </c>
      <c r="G49" s="48">
        <v>6005186.75</v>
      </c>
      <c r="H49" s="48">
        <v>2013333.02</v>
      </c>
      <c r="I49" s="48">
        <f>F49-G49-H49</f>
        <v>4254672.4400000013</v>
      </c>
      <c r="J49" s="48">
        <v>29361271.579999998</v>
      </c>
      <c r="K49" s="49">
        <f>(E49+I49)/B49</f>
        <v>363.65123753195326</v>
      </c>
      <c r="L49" s="49">
        <f>J49/B49</f>
        <v>98.111277897515578</v>
      </c>
      <c r="M49" s="50">
        <f>K49+L49</f>
        <v>461.76251542946886</v>
      </c>
    </row>
    <row r="50" spans="1:13">
      <c r="A50" s="32" t="s">
        <v>15</v>
      </c>
      <c r="B50" s="47">
        <v>60988</v>
      </c>
      <c r="C50" s="48">
        <v>27489203.600000001</v>
      </c>
      <c r="D50" s="48">
        <v>1304312.17</v>
      </c>
      <c r="E50" s="48">
        <f>C50-D50</f>
        <v>26184891.43</v>
      </c>
      <c r="F50" s="48">
        <v>1949871.05</v>
      </c>
      <c r="G50" s="48">
        <v>1191205.8400000001</v>
      </c>
      <c r="H50" s="48">
        <v>427619.62</v>
      </c>
      <c r="I50" s="48">
        <f>F50-G50-H50</f>
        <v>331045.58999999997</v>
      </c>
      <c r="J50" s="48">
        <v>12314630.880000001</v>
      </c>
      <c r="K50" s="49">
        <f>(E50+I50)/B50</f>
        <v>434.77302125008197</v>
      </c>
      <c r="L50" s="49">
        <f>J50/B50</f>
        <v>201.91891650816555</v>
      </c>
      <c r="M50" s="50">
        <f>K50+L50</f>
        <v>636.69193775824749</v>
      </c>
    </row>
    <row r="51" spans="1:13">
      <c r="A51" s="32" t="s">
        <v>7</v>
      </c>
      <c r="B51" s="47">
        <v>681877</v>
      </c>
      <c r="C51" s="48">
        <v>273911002</v>
      </c>
      <c r="D51" s="48">
        <v>18551744.68</v>
      </c>
      <c r="E51" s="48">
        <f>C51-D51</f>
        <v>255359257.31999999</v>
      </c>
      <c r="F51" s="48">
        <v>30896000.510000002</v>
      </c>
      <c r="G51" s="48">
        <v>14106101.119999999</v>
      </c>
      <c r="H51" s="48">
        <v>3848000.02</v>
      </c>
      <c r="I51" s="48">
        <f>F51-G51-H51</f>
        <v>12941899.370000001</v>
      </c>
      <c r="J51" s="48">
        <v>114019375.25</v>
      </c>
      <c r="K51" s="49">
        <f>(E51+I51)/B51</f>
        <v>393.47441941875149</v>
      </c>
      <c r="L51" s="49">
        <f>J51/B51</f>
        <v>167.21399203962005</v>
      </c>
      <c r="M51" s="50">
        <f>K51+L51</f>
        <v>560.68841145837155</v>
      </c>
    </row>
    <row r="53" spans="1:13">
      <c r="A53" s="55" t="s">
        <v>60</v>
      </c>
    </row>
  </sheetData>
  <sortState ref="A10:M51">
    <sortCondition ref="A10:A51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activeCell="A53" sqref="A53"/>
    </sheetView>
  </sheetViews>
  <sheetFormatPr baseColWidth="10" defaultRowHeight="18"/>
  <cols>
    <col min="1" max="1" width="44.44140625" style="18" customWidth="1"/>
    <col min="2" max="2" width="11.6640625" style="19" bestFit="1" customWidth="1"/>
    <col min="3" max="3" width="15.33203125" style="18" hidden="1" customWidth="1"/>
    <col min="4" max="4" width="13.6640625" style="18" hidden="1" customWidth="1"/>
    <col min="5" max="5" width="15.33203125" style="18" hidden="1" customWidth="1"/>
    <col min="6" max="7" width="13.6640625" style="18" hidden="1" customWidth="1"/>
    <col min="8" max="8" width="15.33203125" style="18" hidden="1" customWidth="1"/>
    <col min="9" max="9" width="16.109375" style="18" hidden="1" customWidth="1"/>
    <col min="10" max="10" width="13.6640625" style="18" hidden="1" customWidth="1"/>
    <col min="11" max="12" width="13.6640625" style="18" bestFit="1" customWidth="1"/>
    <col min="13" max="13" width="18.21875" style="18" customWidth="1"/>
    <col min="14" max="16384" width="11.5546875" style="18"/>
  </cols>
  <sheetData>
    <row r="1" spans="1:13" s="1" customFormat="1" ht="16.8"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s="1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1" customFormat="1" ht="21.6">
      <c r="A3" s="9" t="s">
        <v>59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 ht="21.6">
      <c r="A4" s="10" t="s">
        <v>38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1" customFormat="1" ht="16.8">
      <c r="A5" s="53" t="s">
        <v>62</v>
      </c>
      <c r="B5" s="11"/>
      <c r="C5" s="12"/>
      <c r="D5" s="12"/>
      <c r="E5" s="12"/>
      <c r="F5" s="13"/>
      <c r="G5" s="13"/>
      <c r="H5" s="13"/>
      <c r="I5" s="13"/>
      <c r="J5" s="13"/>
      <c r="K5" s="13"/>
      <c r="L5" s="13"/>
      <c r="M5" s="14"/>
    </row>
    <row r="6" spans="1:13" s="1" customFormat="1" ht="16.8">
      <c r="A6" s="54" t="s">
        <v>39</v>
      </c>
      <c r="B6" s="16"/>
      <c r="C6" s="17"/>
      <c r="D6" s="17"/>
      <c r="E6" s="17"/>
      <c r="F6" s="16"/>
      <c r="G6" s="16"/>
      <c r="H6" s="16"/>
      <c r="I6" s="16"/>
      <c r="J6" s="16"/>
      <c r="K6" s="16"/>
      <c r="L6" s="16"/>
      <c r="M6" s="14"/>
    </row>
    <row r="7" spans="1:13" s="1" customFormat="1" ht="16.8">
      <c r="A7" s="15"/>
      <c r="B7" s="16"/>
      <c r="C7" s="17"/>
      <c r="D7" s="17"/>
      <c r="E7" s="17"/>
      <c r="F7" s="16"/>
      <c r="G7" s="16"/>
      <c r="H7" s="16"/>
      <c r="I7" s="16"/>
      <c r="J7" s="16"/>
      <c r="K7" s="16"/>
      <c r="L7" s="16"/>
      <c r="M7" s="14"/>
    </row>
    <row r="8" spans="1:13">
      <c r="C8" s="20" t="s">
        <v>34</v>
      </c>
      <c r="D8" s="21"/>
      <c r="E8" s="21"/>
      <c r="F8" s="21"/>
      <c r="G8" s="21"/>
      <c r="H8" s="21"/>
      <c r="I8" s="21"/>
      <c r="J8" s="22"/>
      <c r="K8" s="23" t="s">
        <v>35</v>
      </c>
      <c r="L8" s="24"/>
      <c r="M8" s="25"/>
    </row>
    <row r="9" spans="1:13" ht="50.4">
      <c r="A9" s="26" t="s">
        <v>36</v>
      </c>
      <c r="B9" s="27" t="s">
        <v>37</v>
      </c>
      <c r="C9" s="28" t="s">
        <v>52</v>
      </c>
      <c r="D9" s="28" t="s">
        <v>40</v>
      </c>
      <c r="E9" s="29" t="s">
        <v>47</v>
      </c>
      <c r="F9" s="28" t="s">
        <v>53</v>
      </c>
      <c r="G9" s="28" t="s">
        <v>49</v>
      </c>
      <c r="H9" s="28" t="s">
        <v>50</v>
      </c>
      <c r="I9" s="29" t="s">
        <v>48</v>
      </c>
      <c r="J9" s="29" t="s">
        <v>61</v>
      </c>
      <c r="K9" s="30" t="s">
        <v>42</v>
      </c>
      <c r="L9" s="30" t="s">
        <v>41</v>
      </c>
      <c r="M9" s="31" t="s">
        <v>43</v>
      </c>
    </row>
    <row r="10" spans="1:13">
      <c r="A10" s="32" t="s">
        <v>21</v>
      </c>
      <c r="B10" s="47">
        <v>174336</v>
      </c>
      <c r="C10" s="48">
        <v>68219831.200000003</v>
      </c>
      <c r="D10" s="48">
        <v>3462712.92</v>
      </c>
      <c r="E10" s="48">
        <f>C10-D10</f>
        <v>64757118.280000001</v>
      </c>
      <c r="F10" s="48">
        <v>6723113.0199999996</v>
      </c>
      <c r="G10" s="48">
        <v>3074194.44</v>
      </c>
      <c r="H10" s="48">
        <v>1041720.45</v>
      </c>
      <c r="I10" s="48">
        <f>F10-G10-H10</f>
        <v>2607198.13</v>
      </c>
      <c r="J10" s="48">
        <v>26238336.670000002</v>
      </c>
      <c r="K10" s="49">
        <f>(E10+I10)/B10</f>
        <v>386.40508219759545</v>
      </c>
      <c r="L10" s="49">
        <f>J10/B10</f>
        <v>150.50440912949708</v>
      </c>
      <c r="M10" s="50">
        <f>K10+L10</f>
        <v>536.9094913270925</v>
      </c>
    </row>
    <row r="11" spans="1:13">
      <c r="A11" s="32" t="s">
        <v>55</v>
      </c>
      <c r="B11" s="47">
        <v>337482</v>
      </c>
      <c r="C11" s="48">
        <v>130527414</v>
      </c>
      <c r="D11" s="48">
        <v>6759006.2000000002</v>
      </c>
      <c r="E11" s="48">
        <f>C11-D11</f>
        <v>123768407.8</v>
      </c>
      <c r="F11" s="48">
        <v>14649797.439999999</v>
      </c>
      <c r="G11" s="48">
        <v>6549993.0599999996</v>
      </c>
      <c r="H11" s="48">
        <v>1573050.79</v>
      </c>
      <c r="I11" s="48">
        <f>F11-G11-H11</f>
        <v>6526753.5899999999</v>
      </c>
      <c r="J11" s="48">
        <v>38746851.299999997</v>
      </c>
      <c r="K11" s="49">
        <f>(E11+I11)/B11</f>
        <v>386.08032840269999</v>
      </c>
      <c r="L11" s="49">
        <f>J11/B11</f>
        <v>114.81160861912635</v>
      </c>
      <c r="M11" s="50">
        <f>K11+L11</f>
        <v>500.89193702182632</v>
      </c>
    </row>
    <row r="12" spans="1:13">
      <c r="A12" s="32" t="s">
        <v>2</v>
      </c>
      <c r="B12" s="47">
        <v>201322</v>
      </c>
      <c r="C12" s="48">
        <v>74779819.400000006</v>
      </c>
      <c r="D12" s="48">
        <v>3537157.42</v>
      </c>
      <c r="E12" s="48">
        <f>C12-D12</f>
        <v>71242661.980000004</v>
      </c>
      <c r="F12" s="48">
        <v>7770494.5300000003</v>
      </c>
      <c r="G12" s="48">
        <v>3396349.26</v>
      </c>
      <c r="H12" s="48">
        <v>950239.14</v>
      </c>
      <c r="I12" s="48">
        <f>F12-G12-H12</f>
        <v>3423906.1300000004</v>
      </c>
      <c r="J12" s="48">
        <v>28151219.399999999</v>
      </c>
      <c r="K12" s="49">
        <f>(E12+I12)/B12</f>
        <v>370.88131505747015</v>
      </c>
      <c r="L12" s="49">
        <f>J12/B12</f>
        <v>139.83180874420083</v>
      </c>
      <c r="M12" s="50">
        <f>K12+L12</f>
        <v>510.71312380167097</v>
      </c>
    </row>
    <row r="13" spans="1:13">
      <c r="A13" s="32" t="s">
        <v>54</v>
      </c>
      <c r="B13" s="47">
        <v>150984</v>
      </c>
      <c r="C13" s="48">
        <v>62277357.100000001</v>
      </c>
      <c r="D13" s="48">
        <v>2797597.77</v>
      </c>
      <c r="E13" s="48">
        <f>C13-D13</f>
        <v>59479759.329999998</v>
      </c>
      <c r="F13" s="48">
        <v>7823643.3399999999</v>
      </c>
      <c r="G13" s="48">
        <v>2404658.52</v>
      </c>
      <c r="H13" s="48">
        <v>860196.02</v>
      </c>
      <c r="I13" s="48">
        <f>F13-G13-H13</f>
        <v>4558788.8000000007</v>
      </c>
      <c r="J13" s="48">
        <v>10806612.890000001</v>
      </c>
      <c r="K13" s="49">
        <f>(E13+I13)/B13</f>
        <v>424.14128735495149</v>
      </c>
      <c r="L13" s="49">
        <f>J13/B13</f>
        <v>71.57455684045992</v>
      </c>
      <c r="M13" s="50">
        <f>K13+L13</f>
        <v>495.71584419541142</v>
      </c>
    </row>
    <row r="14" spans="1:13">
      <c r="A14" s="32" t="s">
        <v>25</v>
      </c>
      <c r="B14" s="47">
        <v>1664182</v>
      </c>
      <c r="C14" s="48">
        <v>1114721644</v>
      </c>
      <c r="D14" s="48">
        <v>75033731.260000005</v>
      </c>
      <c r="E14" s="48">
        <f>C14-D14</f>
        <v>1039687912.74</v>
      </c>
      <c r="F14" s="48">
        <v>82770561.010000005</v>
      </c>
      <c r="G14" s="48">
        <v>36535497.670000002</v>
      </c>
      <c r="H14" s="48">
        <v>8316642.8600000003</v>
      </c>
      <c r="I14" s="48">
        <f>F14-G14-H14</f>
        <v>37918420.480000004</v>
      </c>
      <c r="J14" s="48">
        <v>371542917.22000003</v>
      </c>
      <c r="K14" s="49">
        <f>(E14+I14)/B14</f>
        <v>647.52913636849814</v>
      </c>
      <c r="L14" s="49">
        <f>J14/B14</f>
        <v>223.25858422936915</v>
      </c>
      <c r="M14" s="50">
        <f>K14+L14</f>
        <v>870.78772059786729</v>
      </c>
    </row>
    <row r="15" spans="1:13">
      <c r="A15" s="32" t="s">
        <v>12</v>
      </c>
      <c r="B15" s="47">
        <v>176418</v>
      </c>
      <c r="C15" s="48">
        <v>83934085.799999997</v>
      </c>
      <c r="D15" s="48">
        <v>5039990.72</v>
      </c>
      <c r="E15" s="48">
        <f>C15-D15</f>
        <v>78894095.079999998</v>
      </c>
      <c r="F15" s="48">
        <v>10363714.15</v>
      </c>
      <c r="G15" s="48">
        <v>3574959.97</v>
      </c>
      <c r="H15" s="48">
        <v>1211566.06</v>
      </c>
      <c r="I15" s="48">
        <f>F15-G15-H15</f>
        <v>5577188.1199999992</v>
      </c>
      <c r="J15" s="48">
        <v>37718367.899999999</v>
      </c>
      <c r="K15" s="49">
        <f>(E15+I15)/B15</f>
        <v>478.81329116076591</v>
      </c>
      <c r="L15" s="49">
        <f>J15/B15</f>
        <v>213.80113083698942</v>
      </c>
      <c r="M15" s="50">
        <f>K15+L15</f>
        <v>692.61442199775536</v>
      </c>
    </row>
    <row r="16" spans="1:13">
      <c r="A16" s="32" t="s">
        <v>27</v>
      </c>
      <c r="B16" s="47">
        <v>96255</v>
      </c>
      <c r="C16" s="48">
        <v>31197610.399999999</v>
      </c>
      <c r="D16" s="48">
        <v>2085936.85</v>
      </c>
      <c r="E16" s="48">
        <f>C16-D16</f>
        <v>29111673.549999997</v>
      </c>
      <c r="F16" s="48">
        <v>6863301.6200000001</v>
      </c>
      <c r="G16" s="48">
        <v>1540552.34</v>
      </c>
      <c r="H16" s="48">
        <v>587123.86</v>
      </c>
      <c r="I16" s="48">
        <f>F16-G16-H16</f>
        <v>4735625.42</v>
      </c>
      <c r="J16" s="48">
        <v>10456716.84</v>
      </c>
      <c r="K16" s="49">
        <f>(E16+I16)/B16</f>
        <v>351.641981923017</v>
      </c>
      <c r="L16" s="49">
        <f>J16/B16</f>
        <v>108.63557051581736</v>
      </c>
      <c r="M16" s="50">
        <f>K16+L16</f>
        <v>460.27755243883439</v>
      </c>
    </row>
    <row r="17" spans="1:13">
      <c r="A17" s="32" t="s">
        <v>45</v>
      </c>
      <c r="B17" s="47">
        <v>115439</v>
      </c>
      <c r="C17" s="48">
        <v>57726558.299999997</v>
      </c>
      <c r="D17" s="48">
        <v>2398409.7999999998</v>
      </c>
      <c r="E17" s="48">
        <f>C17-D17</f>
        <v>55328148.5</v>
      </c>
      <c r="F17" s="48">
        <v>3712973.95</v>
      </c>
      <c r="G17" s="48">
        <v>1880983.98</v>
      </c>
      <c r="H17" s="48">
        <v>540083.4</v>
      </c>
      <c r="I17" s="48">
        <f>F17-G17-H17</f>
        <v>1291906.5700000003</v>
      </c>
      <c r="J17" s="48">
        <v>17438376.789999999</v>
      </c>
      <c r="K17" s="49">
        <f>(E17+I17)/B17</f>
        <v>490.47596626789908</v>
      </c>
      <c r="L17" s="49">
        <f>J17/B17</f>
        <v>151.06139857413871</v>
      </c>
      <c r="M17" s="50">
        <f>K17+L17</f>
        <v>641.53736484203773</v>
      </c>
    </row>
    <row r="18" spans="1:13" ht="16.2" customHeight="1">
      <c r="A18" s="32" t="s">
        <v>57</v>
      </c>
      <c r="B18" s="47">
        <v>174264</v>
      </c>
      <c r="C18" s="48">
        <v>95121339.799999997</v>
      </c>
      <c r="D18" s="48">
        <v>3948597.48</v>
      </c>
      <c r="E18" s="48">
        <f>C18-D18</f>
        <v>91172742.319999993</v>
      </c>
      <c r="F18" s="48">
        <v>6007088.0300000003</v>
      </c>
      <c r="G18" s="48">
        <v>3352371.36</v>
      </c>
      <c r="H18" s="48">
        <v>800289.45</v>
      </c>
      <c r="I18" s="48">
        <f>F18-G18-H18</f>
        <v>1854427.2200000004</v>
      </c>
      <c r="J18" s="48">
        <v>21463088.27</v>
      </c>
      <c r="K18" s="49">
        <f>(E18+I18)/B18</f>
        <v>533.8289580177202</v>
      </c>
      <c r="L18" s="49">
        <f>J18/B18</f>
        <v>123.16421217233622</v>
      </c>
      <c r="M18" s="50">
        <f>K18+L18</f>
        <v>656.99317019005639</v>
      </c>
    </row>
    <row r="19" spans="1:13">
      <c r="A19" s="32" t="s">
        <v>19</v>
      </c>
      <c r="B19" s="47">
        <v>75504</v>
      </c>
      <c r="C19" s="48">
        <v>38726614.200000003</v>
      </c>
      <c r="D19" s="48">
        <v>1922102</v>
      </c>
      <c r="E19" s="48">
        <f>C19-D19</f>
        <v>36804512.200000003</v>
      </c>
      <c r="F19" s="48">
        <v>3854569.11</v>
      </c>
      <c r="G19" s="48">
        <v>1324874.3999999999</v>
      </c>
      <c r="H19" s="48">
        <v>417828.36</v>
      </c>
      <c r="I19" s="48">
        <f>F19-G19-H19</f>
        <v>2111866.35</v>
      </c>
      <c r="J19" s="48">
        <v>17179181.239999998</v>
      </c>
      <c r="K19" s="49">
        <f>(E19+I19)/B19</f>
        <v>515.42141542169952</v>
      </c>
      <c r="L19" s="49">
        <f>J19/B19</f>
        <v>227.52676997245177</v>
      </c>
      <c r="M19" s="50">
        <f>K19+L19</f>
        <v>742.94818539415132</v>
      </c>
    </row>
    <row r="20" spans="1:13">
      <c r="A20" s="32" t="s">
        <v>4</v>
      </c>
      <c r="B20" s="47">
        <v>326039</v>
      </c>
      <c r="C20" s="48">
        <v>125836683</v>
      </c>
      <c r="D20" s="48">
        <v>6527058.0599999996</v>
      </c>
      <c r="E20" s="48">
        <f>C20-D20</f>
        <v>119309624.94</v>
      </c>
      <c r="F20" s="48">
        <v>11140372.15</v>
      </c>
      <c r="G20" s="48">
        <v>5541022.7199999997</v>
      </c>
      <c r="H20" s="48">
        <v>1413055.26</v>
      </c>
      <c r="I20" s="48">
        <f>F20-G20-H20</f>
        <v>4186294.1700000009</v>
      </c>
      <c r="J20" s="48">
        <v>18326116.579999998</v>
      </c>
      <c r="K20" s="49">
        <f>(E20+I20)/B20</f>
        <v>378.77652400479695</v>
      </c>
      <c r="L20" s="49">
        <f>J20/B20</f>
        <v>56.208357221068638</v>
      </c>
      <c r="M20" s="50">
        <f>K20+L20</f>
        <v>434.98488122586559</v>
      </c>
    </row>
    <row r="21" spans="1:13">
      <c r="A21" s="32" t="s">
        <v>28</v>
      </c>
      <c r="B21" s="47">
        <v>247604</v>
      </c>
      <c r="C21" s="48">
        <v>99434157.900000006</v>
      </c>
      <c r="D21" s="48">
        <v>7577117.9900000002</v>
      </c>
      <c r="E21" s="48">
        <f>C21-D21</f>
        <v>91857039.910000011</v>
      </c>
      <c r="F21" s="48">
        <v>8968213</v>
      </c>
      <c r="G21" s="48">
        <v>4585249.8</v>
      </c>
      <c r="H21" s="48">
        <v>1266938.8700000001</v>
      </c>
      <c r="I21" s="48">
        <f>F21-G21-H21</f>
        <v>3116024.33</v>
      </c>
      <c r="J21" s="48">
        <v>40103536.920000002</v>
      </c>
      <c r="K21" s="49">
        <f>(E21+I21)/B21</f>
        <v>383.56837627825081</v>
      </c>
      <c r="L21" s="49">
        <f>J21/B21</f>
        <v>161.96643398329593</v>
      </c>
      <c r="M21" s="50">
        <f>K21+L21</f>
        <v>545.53481026154668</v>
      </c>
    </row>
    <row r="22" spans="1:13">
      <c r="A22" s="32" t="s">
        <v>20</v>
      </c>
      <c r="B22" s="47">
        <v>54621</v>
      </c>
      <c r="C22" s="48">
        <v>23047243.600000001</v>
      </c>
      <c r="D22" s="48">
        <v>1125203.94</v>
      </c>
      <c r="E22" s="48">
        <f>C22-D22</f>
        <v>21922039.66</v>
      </c>
      <c r="F22" s="48">
        <v>2228644.98</v>
      </c>
      <c r="G22" s="48">
        <v>879237.18</v>
      </c>
      <c r="H22" s="48">
        <v>345307.82</v>
      </c>
      <c r="I22" s="48">
        <f>F22-G22-H22</f>
        <v>1004099.9799999997</v>
      </c>
      <c r="J22" s="48">
        <v>13623246.310000001</v>
      </c>
      <c r="K22" s="49">
        <f>(E22+I22)/B22</f>
        <v>419.73123230991746</v>
      </c>
      <c r="L22" s="49">
        <f>J22/B22</f>
        <v>249.41407718643015</v>
      </c>
      <c r="M22" s="50">
        <f>K22+L22</f>
        <v>669.14530949634764</v>
      </c>
    </row>
    <row r="23" spans="1:13">
      <c r="A23" s="32" t="s">
        <v>31</v>
      </c>
      <c r="B23" s="47">
        <v>188240</v>
      </c>
      <c r="C23" s="48">
        <v>81011777.900000006</v>
      </c>
      <c r="D23" s="48">
        <v>0</v>
      </c>
      <c r="E23" s="48">
        <f>C23-D23</f>
        <v>81011777.900000006</v>
      </c>
      <c r="F23" s="48">
        <v>5369770.6200000001</v>
      </c>
      <c r="G23" s="48">
        <v>0</v>
      </c>
      <c r="H23" s="48">
        <v>0</v>
      </c>
      <c r="I23" s="48">
        <f>F23-G23-H23</f>
        <v>5369770.6200000001</v>
      </c>
      <c r="J23" s="48">
        <v>64687213.75</v>
      </c>
      <c r="K23" s="49">
        <f>(E23+I23)/B23</f>
        <v>458.89050424989381</v>
      </c>
      <c r="L23" s="49">
        <f>J23/B23</f>
        <v>343.64223199107522</v>
      </c>
      <c r="M23" s="50">
        <f>K23+L23</f>
        <v>802.53273624096903</v>
      </c>
    </row>
    <row r="24" spans="1:13">
      <c r="A24" s="32" t="s">
        <v>0</v>
      </c>
      <c r="B24" s="47">
        <v>233648</v>
      </c>
      <c r="C24" s="48">
        <v>115818041</v>
      </c>
      <c r="D24" s="48">
        <v>5849634.4100000001</v>
      </c>
      <c r="E24" s="48">
        <f>C24-D24</f>
        <v>109968406.59</v>
      </c>
      <c r="F24" s="48">
        <v>10602053.93</v>
      </c>
      <c r="G24" s="48">
        <v>3792600</v>
      </c>
      <c r="H24" s="48">
        <v>1240759.32</v>
      </c>
      <c r="I24" s="48">
        <f>F24-G24-H24</f>
        <v>5568694.6099999994</v>
      </c>
      <c r="J24" s="48">
        <v>50825653.630000003</v>
      </c>
      <c r="K24" s="49">
        <f>(E24+I24)/B24</f>
        <v>494.49214716154216</v>
      </c>
      <c r="L24" s="49">
        <f>J24/B24</f>
        <v>217.53087392145451</v>
      </c>
      <c r="M24" s="50">
        <f>K24+L24</f>
        <v>712.02302108299671</v>
      </c>
    </row>
    <row r="25" spans="1:13">
      <c r="A25" s="32" t="s">
        <v>23</v>
      </c>
      <c r="B25" s="47">
        <v>87484</v>
      </c>
      <c r="C25" s="48">
        <v>35934298.200000003</v>
      </c>
      <c r="D25" s="48">
        <v>2040669.39</v>
      </c>
      <c r="E25" s="48">
        <f>C25-D25</f>
        <v>33893628.810000002</v>
      </c>
      <c r="F25" s="48">
        <v>3884207.57</v>
      </c>
      <c r="G25" s="48">
        <v>1474909.73</v>
      </c>
      <c r="H25" s="48">
        <v>507605.25</v>
      </c>
      <c r="I25" s="48">
        <f>F25-G25-H25</f>
        <v>1901692.5899999999</v>
      </c>
      <c r="J25" s="48">
        <v>11062724.460000001</v>
      </c>
      <c r="K25" s="49">
        <f>(E25+I25)/B25</f>
        <v>409.16420602624487</v>
      </c>
      <c r="L25" s="49">
        <f>J25/B25</f>
        <v>126.45425975035437</v>
      </c>
      <c r="M25" s="50">
        <f>K25+L25</f>
        <v>535.61846577659924</v>
      </c>
    </row>
    <row r="26" spans="1:13">
      <c r="A26" s="32" t="s">
        <v>1</v>
      </c>
      <c r="B26" s="47">
        <v>143837</v>
      </c>
      <c r="C26" s="48">
        <v>56998815.600000001</v>
      </c>
      <c r="D26" s="48">
        <v>2531890.48</v>
      </c>
      <c r="E26" s="48">
        <f>C26-D26</f>
        <v>54466925.120000005</v>
      </c>
      <c r="F26" s="48">
        <v>5370118.3499999996</v>
      </c>
      <c r="G26" s="48">
        <v>2374830.33</v>
      </c>
      <c r="H26" s="48">
        <v>646530.23</v>
      </c>
      <c r="I26" s="48">
        <f>F26-G26-H26</f>
        <v>2348757.7899999996</v>
      </c>
      <c r="J26" s="48">
        <v>12026249.710000001</v>
      </c>
      <c r="K26" s="49">
        <f>(E26+I26)/B26</f>
        <v>395.00047213164902</v>
      </c>
      <c r="L26" s="49">
        <f>J26/B26</f>
        <v>83.610265161258937</v>
      </c>
      <c r="M26" s="50">
        <f>K26+L26</f>
        <v>478.61073729290797</v>
      </c>
    </row>
    <row r="27" spans="1:13">
      <c r="A27" s="32" t="s">
        <v>8</v>
      </c>
      <c r="B27" s="47">
        <v>53956</v>
      </c>
      <c r="C27" s="48">
        <v>23024615.199999999</v>
      </c>
      <c r="D27" s="48">
        <v>1359264.01</v>
      </c>
      <c r="E27" s="48">
        <f>C27-D27</f>
        <v>21665351.189999998</v>
      </c>
      <c r="F27" s="48">
        <v>1956902.53</v>
      </c>
      <c r="G27" s="48">
        <v>1112829.1200000001</v>
      </c>
      <c r="H27" s="48">
        <v>326170.88</v>
      </c>
      <c r="I27" s="48">
        <f>F27-G27-H27</f>
        <v>517902.52999999991</v>
      </c>
      <c r="J27" s="48">
        <v>9425181.4299999997</v>
      </c>
      <c r="K27" s="49">
        <f>(E27+I27)/B27</f>
        <v>411.13599451404843</v>
      </c>
      <c r="L27" s="49">
        <f>J27/B27</f>
        <v>174.68273092890502</v>
      </c>
      <c r="M27" s="50">
        <f>K27+L27</f>
        <v>585.81872544295345</v>
      </c>
    </row>
    <row r="28" spans="1:13">
      <c r="A28" s="32" t="s">
        <v>3</v>
      </c>
      <c r="B28" s="47">
        <v>112757</v>
      </c>
      <c r="C28" s="48">
        <v>48559045.200000003</v>
      </c>
      <c r="D28" s="48">
        <v>2525602.71</v>
      </c>
      <c r="E28" s="48">
        <f>C28-D28</f>
        <v>46033442.490000002</v>
      </c>
      <c r="F28" s="48">
        <v>4586507.5999999996</v>
      </c>
      <c r="G28" s="48">
        <v>1967145.84</v>
      </c>
      <c r="H28" s="48">
        <v>557898</v>
      </c>
      <c r="I28" s="48">
        <f>F28-G28-H28</f>
        <v>2061463.7599999998</v>
      </c>
      <c r="J28" s="48">
        <v>14176839.07</v>
      </c>
      <c r="K28" s="49">
        <f>(E28+I28)/B28</f>
        <v>426.53588025577125</v>
      </c>
      <c r="L28" s="49">
        <f>J28/B28</f>
        <v>125.72912608529847</v>
      </c>
      <c r="M28" s="50">
        <f>K28+L28</f>
        <v>552.26500634106969</v>
      </c>
    </row>
    <row r="29" spans="1:13">
      <c r="A29" s="32" t="s">
        <v>13</v>
      </c>
      <c r="B29" s="47">
        <v>124028</v>
      </c>
      <c r="C29" s="48">
        <v>62243095.399999999</v>
      </c>
      <c r="D29" s="48">
        <v>3346142.45</v>
      </c>
      <c r="E29" s="48">
        <f>C29-D29</f>
        <v>58896952.949999996</v>
      </c>
      <c r="F29" s="48">
        <v>7309358.0599999996</v>
      </c>
      <c r="G29" s="48">
        <v>2423539.13</v>
      </c>
      <c r="H29" s="48">
        <v>885432.84</v>
      </c>
      <c r="I29" s="48">
        <f>F29-G29-H29</f>
        <v>4000386.09</v>
      </c>
      <c r="J29" s="48">
        <v>16949013.460000001</v>
      </c>
      <c r="K29" s="49">
        <f>(E29+I29)/B29</f>
        <v>507.12209372077268</v>
      </c>
      <c r="L29" s="49">
        <f>J29/B29</f>
        <v>136.65473489857129</v>
      </c>
      <c r="M29" s="50">
        <f>K29+L29</f>
        <v>643.77682861934397</v>
      </c>
    </row>
    <row r="30" spans="1:13">
      <c r="A30" s="32" t="s">
        <v>26</v>
      </c>
      <c r="B30" s="47">
        <v>140403</v>
      </c>
      <c r="C30" s="48">
        <v>76198502.200000003</v>
      </c>
      <c r="D30" s="48">
        <v>3409699.88</v>
      </c>
      <c r="E30" s="48">
        <f>C30-D30</f>
        <v>72788802.320000008</v>
      </c>
      <c r="F30" s="48">
        <v>6683236.79</v>
      </c>
      <c r="G30" s="48">
        <v>3091210.6</v>
      </c>
      <c r="H30" s="48">
        <v>716595.78</v>
      </c>
      <c r="I30" s="48">
        <f>F30-G30-H30</f>
        <v>2875430.41</v>
      </c>
      <c r="J30" s="48">
        <v>26409886.140000001</v>
      </c>
      <c r="K30" s="49">
        <f>(E30+I30)/B30</f>
        <v>538.90752142048245</v>
      </c>
      <c r="L30" s="49">
        <f>J30/B30</f>
        <v>188.10058289352793</v>
      </c>
      <c r="M30" s="50">
        <f>K30+L30</f>
        <v>727.00810431401032</v>
      </c>
    </row>
    <row r="31" spans="1:13">
      <c r="A31" s="32" t="s">
        <v>32</v>
      </c>
      <c r="B31" s="47">
        <v>152485</v>
      </c>
      <c r="C31" s="48">
        <v>57547953.299999997</v>
      </c>
      <c r="D31" s="48">
        <v>4188460.96</v>
      </c>
      <c r="E31" s="48">
        <f>C31-D31</f>
        <v>53359492.339999996</v>
      </c>
      <c r="F31" s="48">
        <v>7306129.0099999998</v>
      </c>
      <c r="G31" s="48">
        <v>3073928.04</v>
      </c>
      <c r="H31" s="48">
        <v>939238.78</v>
      </c>
      <c r="I31" s="48">
        <f>F31-G31-H31</f>
        <v>3292962.1899999995</v>
      </c>
      <c r="J31" s="48">
        <v>30985252.77</v>
      </c>
      <c r="K31" s="49">
        <f>(E31+I31)/B31</f>
        <v>371.52804885726459</v>
      </c>
      <c r="L31" s="49">
        <f>J31/B31</f>
        <v>203.20197245630717</v>
      </c>
      <c r="M31" s="50">
        <f>K31+L31</f>
        <v>574.7300213135718</v>
      </c>
    </row>
    <row r="32" spans="1:13">
      <c r="A32" s="32" t="s">
        <v>29</v>
      </c>
      <c r="B32" s="47">
        <v>98519</v>
      </c>
      <c r="C32" s="48">
        <v>35404421.200000003</v>
      </c>
      <c r="D32" s="48">
        <v>2384835.0099999998</v>
      </c>
      <c r="E32" s="48">
        <f t="shared" ref="E32:E33" si="0">C32-D32</f>
        <v>33019586.190000005</v>
      </c>
      <c r="F32" s="48">
        <v>3190239.1</v>
      </c>
      <c r="G32" s="48">
        <v>1785756.84</v>
      </c>
      <c r="H32" s="48">
        <v>469152.13</v>
      </c>
      <c r="I32" s="48">
        <f t="shared" ref="I32:I33" si="1">F32-G32-H32</f>
        <v>935330.13</v>
      </c>
      <c r="J32" s="48">
        <v>16657799.57</v>
      </c>
      <c r="K32" s="49">
        <f>(E32+I32)/B32</f>
        <v>344.65348125742253</v>
      </c>
      <c r="L32" s="49">
        <f>J32/B32</f>
        <v>169.08210162506725</v>
      </c>
      <c r="M32" s="50">
        <f>K32+L32</f>
        <v>513.73558288248978</v>
      </c>
    </row>
    <row r="33" spans="1:13">
      <c r="A33" s="32" t="s">
        <v>30</v>
      </c>
      <c r="B33" s="47">
        <v>3334730</v>
      </c>
      <c r="C33" s="48">
        <v>2387715956</v>
      </c>
      <c r="D33" s="48">
        <v>159417635.46000001</v>
      </c>
      <c r="E33" s="48">
        <f t="shared" si="0"/>
        <v>2228298320.54</v>
      </c>
      <c r="F33" s="48">
        <v>175422189.55000001</v>
      </c>
      <c r="G33" s="48">
        <v>78847475.129999995</v>
      </c>
      <c r="H33" s="48">
        <v>12928791.52</v>
      </c>
      <c r="I33" s="48">
        <f t="shared" si="1"/>
        <v>83645922.900000021</v>
      </c>
      <c r="J33" s="48">
        <v>505655743.19999999</v>
      </c>
      <c r="K33" s="49">
        <f>(E33+I33)/B33</f>
        <v>693.29278335577396</v>
      </c>
      <c r="L33" s="49">
        <f>J33/B33</f>
        <v>151.63318865395399</v>
      </c>
      <c r="M33" s="50">
        <f>K33+L33</f>
        <v>844.92597200972796</v>
      </c>
    </row>
    <row r="34" spans="1:13">
      <c r="A34" s="32" t="s">
        <v>5</v>
      </c>
      <c r="B34" s="47">
        <v>578460</v>
      </c>
      <c r="C34" s="48">
        <v>237804859</v>
      </c>
      <c r="D34" s="48">
        <v>10441699.18</v>
      </c>
      <c r="E34" s="48">
        <f>C34-D34</f>
        <v>227363159.81999999</v>
      </c>
      <c r="F34" s="48">
        <v>21957353.140000001</v>
      </c>
      <c r="G34" s="48">
        <v>9781872.9199999999</v>
      </c>
      <c r="H34" s="48">
        <v>2420479.21</v>
      </c>
      <c r="I34" s="48">
        <f>F34-G34-H34</f>
        <v>9755001.0100000016</v>
      </c>
      <c r="J34" s="48">
        <v>72529308</v>
      </c>
      <c r="K34" s="49">
        <f>(E34+I34)/B34</f>
        <v>409.91280439442653</v>
      </c>
      <c r="L34" s="49">
        <f>J34/B34</f>
        <v>125.38344570065345</v>
      </c>
      <c r="M34" s="50">
        <f>K34+L34</f>
        <v>535.29625009508004</v>
      </c>
    </row>
    <row r="35" spans="1:13">
      <c r="A35" s="32" t="s">
        <v>44</v>
      </c>
      <c r="B35" s="47">
        <v>219910</v>
      </c>
      <c r="C35" s="48">
        <v>112630203</v>
      </c>
      <c r="D35" s="48">
        <v>6318706.79</v>
      </c>
      <c r="E35" s="48">
        <f>C35-D35</f>
        <v>106311496.20999999</v>
      </c>
      <c r="F35" s="48">
        <v>8189237</v>
      </c>
      <c r="G35" s="48">
        <v>4490816.7</v>
      </c>
      <c r="H35" s="48">
        <v>967843.98</v>
      </c>
      <c r="I35" s="48">
        <f>F35-G35-H35</f>
        <v>2730576.32</v>
      </c>
      <c r="J35" s="48">
        <v>31866805.010000002</v>
      </c>
      <c r="K35" s="49">
        <f>(E35+I35)/B35</f>
        <v>495.84863139466137</v>
      </c>
      <c r="L35" s="49">
        <f>J35/B35</f>
        <v>144.90839438861354</v>
      </c>
      <c r="M35" s="50">
        <f>K35+L35</f>
        <v>640.75702578327491</v>
      </c>
    </row>
    <row r="36" spans="1:13">
      <c r="A36" s="32" t="s">
        <v>14</v>
      </c>
      <c r="B36" s="47">
        <v>78144</v>
      </c>
      <c r="C36" s="48">
        <v>22829652.899999999</v>
      </c>
      <c r="D36" s="48">
        <v>1813406.99</v>
      </c>
      <c r="E36" s="48">
        <f>C36-D36</f>
        <v>21016245.91</v>
      </c>
      <c r="F36" s="48">
        <v>2592341.65</v>
      </c>
      <c r="G36" s="48">
        <v>1590766.04</v>
      </c>
      <c r="H36" s="48">
        <v>561346.82999999996</v>
      </c>
      <c r="I36" s="48">
        <f>F36-G36-H36</f>
        <v>440228.77999999991</v>
      </c>
      <c r="J36" s="48">
        <v>17341959.77</v>
      </c>
      <c r="K36" s="49">
        <f>(E36+I36)/B36</f>
        <v>274.57609912469292</v>
      </c>
      <c r="L36" s="49">
        <f>J36/B36</f>
        <v>221.92311335483211</v>
      </c>
      <c r="M36" s="50">
        <f>K36+L36</f>
        <v>496.499212479525</v>
      </c>
    </row>
    <row r="37" spans="1:13">
      <c r="A37" s="32" t="s">
        <v>10</v>
      </c>
      <c r="B37" s="47">
        <v>422587</v>
      </c>
      <c r="C37" s="48">
        <v>189225627</v>
      </c>
      <c r="D37" s="48">
        <v>12751376.66</v>
      </c>
      <c r="E37" s="48">
        <f>C37-D37</f>
        <v>176474250.34</v>
      </c>
      <c r="F37" s="48">
        <v>29956485.75</v>
      </c>
      <c r="G37" s="48">
        <v>11817481.16</v>
      </c>
      <c r="H37" s="48">
        <v>2273102.77</v>
      </c>
      <c r="I37" s="48">
        <f>F37-G37-H37</f>
        <v>15865901.82</v>
      </c>
      <c r="J37" s="48">
        <v>91935630.579999998</v>
      </c>
      <c r="K37" s="49">
        <f>(E37+I37)/B37</f>
        <v>455.14924065340392</v>
      </c>
      <c r="L37" s="49">
        <f>J37/B37</f>
        <v>217.55432746393049</v>
      </c>
      <c r="M37" s="50">
        <f>K37+L37</f>
        <v>672.70356811733438</v>
      </c>
    </row>
    <row r="38" spans="1:13">
      <c r="A38" s="32" t="s">
        <v>56</v>
      </c>
      <c r="B38" s="47">
        <v>203944</v>
      </c>
      <c r="C38" s="48">
        <v>56289379.899999999</v>
      </c>
      <c r="D38" s="48">
        <v>0</v>
      </c>
      <c r="E38" s="48">
        <f>C38-D38</f>
        <v>56289379.899999999</v>
      </c>
      <c r="F38" s="48">
        <v>8936026.6500000004</v>
      </c>
      <c r="G38" s="48">
        <v>0</v>
      </c>
      <c r="H38" s="48">
        <v>0</v>
      </c>
      <c r="I38" s="48">
        <f>F38-G38-H38</f>
        <v>8936026.6500000004</v>
      </c>
      <c r="J38" s="48">
        <v>39109455.950000003</v>
      </c>
      <c r="K38" s="49">
        <f>(E38+I38)/B38</f>
        <v>319.82017882359861</v>
      </c>
      <c r="L38" s="49">
        <f>J38/B38</f>
        <v>191.76566091672225</v>
      </c>
      <c r="M38" s="50">
        <f>K38+L38</f>
        <v>511.58583974032086</v>
      </c>
    </row>
    <row r="39" spans="1:13">
      <c r="A39" s="32" t="s">
        <v>46</v>
      </c>
      <c r="B39" s="47">
        <v>83260</v>
      </c>
      <c r="C39" s="48">
        <v>28623202.399999999</v>
      </c>
      <c r="D39" s="48">
        <v>1987391.77</v>
      </c>
      <c r="E39" s="48">
        <f>C39-D39</f>
        <v>26635810.629999999</v>
      </c>
      <c r="F39" s="48">
        <v>3016064.09</v>
      </c>
      <c r="G39" s="48">
        <v>1512971.78</v>
      </c>
      <c r="H39" s="48">
        <v>355027.13</v>
      </c>
      <c r="I39" s="48">
        <f>F39-G39-H39</f>
        <v>1148065.1799999997</v>
      </c>
      <c r="J39" s="48">
        <v>19047442.309999999</v>
      </c>
      <c r="K39" s="49">
        <f>(E39+I39)/B39</f>
        <v>333.70016586596205</v>
      </c>
      <c r="L39" s="49">
        <f>J39/B39</f>
        <v>228.77062587076625</v>
      </c>
      <c r="M39" s="50">
        <f>K39+L39</f>
        <v>562.4707917367283</v>
      </c>
    </row>
    <row r="40" spans="1:13">
      <c r="A40" s="32" t="s">
        <v>18</v>
      </c>
      <c r="B40" s="47">
        <v>144825</v>
      </c>
      <c r="C40" s="48">
        <v>63975318.399999999</v>
      </c>
      <c r="D40" s="48">
        <v>3472525.79</v>
      </c>
      <c r="E40" s="48">
        <f>C40-D40</f>
        <v>60502792.609999999</v>
      </c>
      <c r="F40" s="48">
        <v>7460455.0499999998</v>
      </c>
      <c r="G40" s="48">
        <v>2907359.87</v>
      </c>
      <c r="H40" s="48">
        <v>1013705.16</v>
      </c>
      <c r="I40" s="48">
        <f>F40-G40-H40</f>
        <v>3539390.0199999996</v>
      </c>
      <c r="J40" s="48">
        <v>27121342.59</v>
      </c>
      <c r="K40" s="49">
        <f>(E40+I40)/B40</f>
        <v>442.20391941998963</v>
      </c>
      <c r="L40" s="49">
        <f>J40/B40</f>
        <v>187.26975722423614</v>
      </c>
      <c r="M40" s="50">
        <f>K40+L40</f>
        <v>629.47367664422575</v>
      </c>
    </row>
    <row r="41" spans="1:13">
      <c r="A41" s="32" t="s">
        <v>11</v>
      </c>
      <c r="B41" s="47">
        <v>173375</v>
      </c>
      <c r="C41" s="48">
        <v>85245287.599999994</v>
      </c>
      <c r="D41" s="48">
        <v>4644264.32</v>
      </c>
      <c r="E41" s="48">
        <f>C41-D41</f>
        <v>80601023.280000001</v>
      </c>
      <c r="F41" s="48">
        <v>8354748.0599999996</v>
      </c>
      <c r="G41" s="48">
        <v>3558755.12</v>
      </c>
      <c r="H41" s="48">
        <v>899362.73</v>
      </c>
      <c r="I41" s="48">
        <f>F41-G41-H41</f>
        <v>3896630.2099999995</v>
      </c>
      <c r="J41" s="48">
        <v>31036497.579999998</v>
      </c>
      <c r="K41" s="49">
        <f>(E41+I41)/B41</f>
        <v>487.36930635904827</v>
      </c>
      <c r="L41" s="49">
        <f>J41/B41</f>
        <v>179.01368467195385</v>
      </c>
      <c r="M41" s="50">
        <f>K41+L41</f>
        <v>666.38299103100212</v>
      </c>
    </row>
    <row r="42" spans="1:13">
      <c r="A42" s="32" t="s">
        <v>58</v>
      </c>
      <c r="B42" s="47">
        <v>52057</v>
      </c>
      <c r="C42" s="48">
        <v>27382708.699999999</v>
      </c>
      <c r="D42" s="48">
        <v>1152258.54</v>
      </c>
      <c r="E42" s="48">
        <f>C42-D42</f>
        <v>26230450.16</v>
      </c>
      <c r="F42" s="48">
        <v>1963821.09</v>
      </c>
      <c r="G42" s="48">
        <v>1063269.51</v>
      </c>
      <c r="H42" s="48">
        <v>347545.4</v>
      </c>
      <c r="I42" s="48">
        <f>F42-G42-H42</f>
        <v>553006.18000000005</v>
      </c>
      <c r="J42" s="48">
        <v>14382596.59</v>
      </c>
      <c r="K42" s="49">
        <f>(E42+I42)/B42</f>
        <v>514.50249418906196</v>
      </c>
      <c r="L42" s="49">
        <f>J42/B42</f>
        <v>276.28554449929885</v>
      </c>
      <c r="M42" s="50">
        <f>K42+L42</f>
        <v>790.78803868836076</v>
      </c>
    </row>
    <row r="43" spans="1:13">
      <c r="A43" s="32" t="s">
        <v>6</v>
      </c>
      <c r="B43" s="47">
        <v>691395</v>
      </c>
      <c r="C43" s="48">
        <v>285903791</v>
      </c>
      <c r="D43" s="48">
        <v>16604742.039999999</v>
      </c>
      <c r="E43" s="48">
        <f>C43-D43</f>
        <v>269299048.95999998</v>
      </c>
      <c r="F43" s="48">
        <v>25040558.989999998</v>
      </c>
      <c r="G43" s="48">
        <v>11695900.77</v>
      </c>
      <c r="H43" s="48">
        <v>2869299.05</v>
      </c>
      <c r="I43" s="48">
        <f>F43-G43-H43</f>
        <v>10475359.169999998</v>
      </c>
      <c r="J43" s="48">
        <v>94069396.340000004</v>
      </c>
      <c r="K43" s="49">
        <f>(E43+I43)/B43</f>
        <v>404.65205581469348</v>
      </c>
      <c r="L43" s="49">
        <f>J43/B43</f>
        <v>136.0573859226636</v>
      </c>
      <c r="M43" s="50">
        <f>K43+L43</f>
        <v>540.70944173735711</v>
      </c>
    </row>
    <row r="44" spans="1:13">
      <c r="A44" s="32" t="s">
        <v>17</v>
      </c>
      <c r="B44" s="47">
        <v>39821</v>
      </c>
      <c r="C44" s="48">
        <v>21475656.300000001</v>
      </c>
      <c r="D44" s="48">
        <v>999753.01</v>
      </c>
      <c r="E44" s="48">
        <f>C44-D44</f>
        <v>20475903.289999999</v>
      </c>
      <c r="F44" s="48">
        <v>1936291.86</v>
      </c>
      <c r="G44" s="48">
        <v>797539.92</v>
      </c>
      <c r="H44" s="48">
        <v>284121.96000000002</v>
      </c>
      <c r="I44" s="48">
        <f>F44-G44-H44</f>
        <v>854629.98</v>
      </c>
      <c r="J44" s="48">
        <v>5350439</v>
      </c>
      <c r="K44" s="49">
        <f>(E44+I44)/B44</f>
        <v>535.66041209412117</v>
      </c>
      <c r="L44" s="49">
        <f>J44/B44</f>
        <v>134.36224605107859</v>
      </c>
      <c r="M44" s="50">
        <f>K44+L44</f>
        <v>670.02265814519978</v>
      </c>
    </row>
    <row r="45" spans="1:13">
      <c r="A45" s="32" t="s">
        <v>24</v>
      </c>
      <c r="B45" s="47">
        <v>136496</v>
      </c>
      <c r="C45" s="48">
        <v>77238714.599999994</v>
      </c>
      <c r="D45" s="48">
        <v>3698867.42</v>
      </c>
      <c r="E45" s="48">
        <f>C45-D45</f>
        <v>73539847.179999992</v>
      </c>
      <c r="F45" s="48">
        <v>6345836.4699999997</v>
      </c>
      <c r="G45" s="48">
        <v>2989447.13</v>
      </c>
      <c r="H45" s="48">
        <v>666864.42000000004</v>
      </c>
      <c r="I45" s="48">
        <f>F45-G45-H45</f>
        <v>2689524.92</v>
      </c>
      <c r="J45" s="48">
        <v>42572408.210000001</v>
      </c>
      <c r="K45" s="49">
        <f>(E45+I45)/B45</f>
        <v>558.47330397960377</v>
      </c>
      <c r="L45" s="49">
        <f>J45/B45</f>
        <v>311.89491420994023</v>
      </c>
      <c r="M45" s="50">
        <f>K45+L45</f>
        <v>870.368218189544</v>
      </c>
    </row>
    <row r="46" spans="1:13">
      <c r="A46" s="32" t="s">
        <v>9</v>
      </c>
      <c r="B46" s="47">
        <v>36240</v>
      </c>
      <c r="C46" s="48">
        <v>13894746.5</v>
      </c>
      <c r="D46" s="48">
        <v>937332.66</v>
      </c>
      <c r="E46" s="48">
        <f>C46-D46</f>
        <v>12957413.84</v>
      </c>
      <c r="F46" s="48">
        <v>1673074.49</v>
      </c>
      <c r="G46" s="48">
        <v>755745.38</v>
      </c>
      <c r="H46" s="48">
        <v>226897.11</v>
      </c>
      <c r="I46" s="48">
        <f>F46-G46-H46</f>
        <v>690432</v>
      </c>
      <c r="J46" s="48">
        <v>4224957.01</v>
      </c>
      <c r="K46" s="49">
        <f>(E46+I46)/B46</f>
        <v>376.59618763796908</v>
      </c>
      <c r="L46" s="49">
        <f>J46/B46</f>
        <v>116.58269895143488</v>
      </c>
      <c r="M46" s="50">
        <f>K46+L46</f>
        <v>493.17888658940399</v>
      </c>
    </row>
    <row r="47" spans="1:13">
      <c r="A47" s="32" t="s">
        <v>22</v>
      </c>
      <c r="B47" s="47">
        <v>85811</v>
      </c>
      <c r="C47" s="48">
        <v>44673182.899999999</v>
      </c>
      <c r="D47" s="48">
        <v>2350303.09</v>
      </c>
      <c r="E47" s="48">
        <f>C47-D47</f>
        <v>42322879.810000002</v>
      </c>
      <c r="F47" s="48">
        <v>4390685.3600000003</v>
      </c>
      <c r="G47" s="48">
        <v>1493543.82</v>
      </c>
      <c r="H47" s="48">
        <v>522311.77</v>
      </c>
      <c r="I47" s="48">
        <f>F47-G47-H47</f>
        <v>2374829.77</v>
      </c>
      <c r="J47" s="48">
        <v>21047610.190000001</v>
      </c>
      <c r="K47" s="49">
        <f>(E47+I47)/B47</f>
        <v>520.88554590903266</v>
      </c>
      <c r="L47" s="49">
        <f>J47/B47</f>
        <v>245.27869608791414</v>
      </c>
      <c r="M47" s="50">
        <f>K47+L47</f>
        <v>766.16424199694677</v>
      </c>
    </row>
    <row r="48" spans="1:13">
      <c r="A48" s="32" t="s">
        <v>33</v>
      </c>
      <c r="B48" s="47">
        <v>800215</v>
      </c>
      <c r="C48" s="48">
        <v>351797810</v>
      </c>
      <c r="D48" s="48">
        <v>22800757.68</v>
      </c>
      <c r="E48" s="48">
        <f>C48-D48</f>
        <v>328997052.31999999</v>
      </c>
      <c r="F48" s="48">
        <v>36070972.899999999</v>
      </c>
      <c r="G48" s="48">
        <v>15553109.939999999</v>
      </c>
      <c r="H48" s="48">
        <v>3753670.17</v>
      </c>
      <c r="I48" s="48">
        <f>F48-G48-H48</f>
        <v>16764192.790000001</v>
      </c>
      <c r="J48" s="48">
        <v>101704997.08</v>
      </c>
      <c r="K48" s="49">
        <f>(E48+I48)/B48</f>
        <v>432.08543342726642</v>
      </c>
      <c r="L48" s="49">
        <f>J48/B48</f>
        <v>127.09708900732927</v>
      </c>
      <c r="M48" s="50">
        <f>K48+L48</f>
        <v>559.18252243459574</v>
      </c>
    </row>
    <row r="49" spans="1:13">
      <c r="A49" s="32" t="s">
        <v>16</v>
      </c>
      <c r="B49" s="47">
        <v>299265</v>
      </c>
      <c r="C49" s="48">
        <v>112567940</v>
      </c>
      <c r="D49" s="48">
        <v>7994524.8399999999</v>
      </c>
      <c r="E49" s="48">
        <f>C49-D49</f>
        <v>104573415.16</v>
      </c>
      <c r="F49" s="48">
        <v>12273192.210000001</v>
      </c>
      <c r="G49" s="48">
        <v>6005186.75</v>
      </c>
      <c r="H49" s="48">
        <v>2013333.02</v>
      </c>
      <c r="I49" s="48">
        <f>F49-G49-H49</f>
        <v>4254672.4400000013</v>
      </c>
      <c r="J49" s="48">
        <v>29361271.579999998</v>
      </c>
      <c r="K49" s="49">
        <f>(E49+I49)/B49</f>
        <v>363.65123753195326</v>
      </c>
      <c r="L49" s="49">
        <f>J49/B49</f>
        <v>98.111277897515578</v>
      </c>
      <c r="M49" s="50">
        <f>K49+L49</f>
        <v>461.76251542946886</v>
      </c>
    </row>
    <row r="50" spans="1:13">
      <c r="A50" s="32" t="s">
        <v>15</v>
      </c>
      <c r="B50" s="47">
        <v>60988</v>
      </c>
      <c r="C50" s="48">
        <v>27489203.600000001</v>
      </c>
      <c r="D50" s="48">
        <v>1304312.17</v>
      </c>
      <c r="E50" s="48">
        <f>C50-D50</f>
        <v>26184891.43</v>
      </c>
      <c r="F50" s="48">
        <v>1949871.05</v>
      </c>
      <c r="G50" s="48">
        <v>1191205.8400000001</v>
      </c>
      <c r="H50" s="48">
        <v>427619.62</v>
      </c>
      <c r="I50" s="48">
        <f>F50-G50-H50</f>
        <v>331045.58999999997</v>
      </c>
      <c r="J50" s="48">
        <v>12314630.880000001</v>
      </c>
      <c r="K50" s="49">
        <f>(E50+I50)/B50</f>
        <v>434.77302125008197</v>
      </c>
      <c r="L50" s="49">
        <f>J50/B50</f>
        <v>201.91891650816555</v>
      </c>
      <c r="M50" s="50">
        <f>K50+L50</f>
        <v>636.69193775824749</v>
      </c>
    </row>
    <row r="51" spans="1:13">
      <c r="A51" s="32" t="s">
        <v>7</v>
      </c>
      <c r="B51" s="47">
        <v>681877</v>
      </c>
      <c r="C51" s="48">
        <v>273911002</v>
      </c>
      <c r="D51" s="48">
        <v>18551744.68</v>
      </c>
      <c r="E51" s="48">
        <f>C51-D51</f>
        <v>255359257.31999999</v>
      </c>
      <c r="F51" s="48">
        <v>30896000.510000002</v>
      </c>
      <c r="G51" s="48">
        <v>14106101.119999999</v>
      </c>
      <c r="H51" s="48">
        <v>3848000.02</v>
      </c>
      <c r="I51" s="48">
        <f>F51-G51-H51</f>
        <v>12941899.370000001</v>
      </c>
      <c r="J51" s="48">
        <v>114019375.25</v>
      </c>
      <c r="K51" s="49">
        <f>(E51+I51)/B51</f>
        <v>393.47441941875149</v>
      </c>
      <c r="L51" s="49">
        <f>J51/B51</f>
        <v>167.21399203962005</v>
      </c>
      <c r="M51" s="50">
        <f>K51+L51</f>
        <v>560.68841145837155</v>
      </c>
    </row>
    <row r="53" spans="1:13">
      <c r="A53" s="55" t="s">
        <v>60</v>
      </c>
    </row>
  </sheetData>
  <sortState ref="A10:M52">
    <sortCondition descending="1" ref="M10:M52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2021-07-20T10:09:26Z</dcterms:modified>
</cp:coreProperties>
</file>