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4" l="1"/>
  <c r="J13" i="14"/>
  <c r="F13" i="14"/>
  <c r="N13" i="14" s="1"/>
  <c r="M24" i="14"/>
  <c r="J24" i="14"/>
  <c r="F24" i="14"/>
  <c r="M26" i="14"/>
  <c r="J26" i="14"/>
  <c r="F26" i="14"/>
  <c r="N26" i="14" s="1"/>
  <c r="M34" i="14"/>
  <c r="J34" i="14"/>
  <c r="F34" i="14"/>
  <c r="M20" i="14"/>
  <c r="J20" i="14"/>
  <c r="F20" i="14"/>
  <c r="N20" i="14" s="1"/>
  <c r="M22" i="14"/>
  <c r="J22" i="14"/>
  <c r="F22" i="14"/>
  <c r="M14" i="14"/>
  <c r="J14" i="14"/>
  <c r="F14" i="14"/>
  <c r="N14" i="14" s="1"/>
  <c r="M10" i="14"/>
  <c r="J10" i="14"/>
  <c r="F10" i="14"/>
  <c r="M25" i="14"/>
  <c r="J25" i="14"/>
  <c r="F25" i="14"/>
  <c r="N25" i="14" s="1"/>
  <c r="M29" i="14"/>
  <c r="J29" i="14"/>
  <c r="F29" i="14"/>
  <c r="M21" i="14"/>
  <c r="J21" i="14"/>
  <c r="F21" i="14"/>
  <c r="N21" i="14" s="1"/>
  <c r="M23" i="14"/>
  <c r="J23" i="14"/>
  <c r="F23" i="14"/>
  <c r="M30" i="14"/>
  <c r="J30" i="14"/>
  <c r="F30" i="14"/>
  <c r="L30" i="14" s="1"/>
  <c r="M17" i="14"/>
  <c r="J17" i="14"/>
  <c r="F17" i="14"/>
  <c r="M15" i="14"/>
  <c r="J15" i="14"/>
  <c r="F15" i="14"/>
  <c r="L15" i="14" s="1"/>
  <c r="M11" i="14"/>
  <c r="J11" i="14"/>
  <c r="F11" i="14"/>
  <c r="M16" i="14"/>
  <c r="J16" i="14"/>
  <c r="F16" i="14"/>
  <c r="N16" i="14" s="1"/>
  <c r="M32" i="14"/>
  <c r="J32" i="14"/>
  <c r="F32" i="14"/>
  <c r="M33" i="14"/>
  <c r="J33" i="14"/>
  <c r="F33" i="14"/>
  <c r="L33" i="14" s="1"/>
  <c r="M27" i="14"/>
  <c r="J27" i="14"/>
  <c r="F27" i="14"/>
  <c r="M19" i="14"/>
  <c r="J19" i="14"/>
  <c r="F19" i="14"/>
  <c r="N19" i="14" s="1"/>
  <c r="M12" i="14"/>
  <c r="J12" i="14"/>
  <c r="F12" i="14"/>
  <c r="M28" i="14"/>
  <c r="J28" i="14"/>
  <c r="F28" i="14"/>
  <c r="L28" i="14" s="1"/>
  <c r="M31" i="14"/>
  <c r="J31" i="14"/>
  <c r="F31" i="14"/>
  <c r="M18" i="14"/>
  <c r="J18" i="14"/>
  <c r="F18" i="14"/>
  <c r="L18" i="14" s="1"/>
  <c r="M29" i="13"/>
  <c r="J29" i="13"/>
  <c r="F29" i="13"/>
  <c r="M25" i="13"/>
  <c r="J25" i="13"/>
  <c r="F25" i="13"/>
  <c r="N25" i="13" s="1"/>
  <c r="M13" i="13"/>
  <c r="J13" i="13"/>
  <c r="F13" i="13"/>
  <c r="M34" i="13"/>
  <c r="J34" i="13"/>
  <c r="F34" i="13"/>
  <c r="N34" i="13" s="1"/>
  <c r="M32" i="13"/>
  <c r="J32" i="13"/>
  <c r="F32" i="13"/>
  <c r="M19" i="13"/>
  <c r="J19" i="13"/>
  <c r="F19" i="13"/>
  <c r="N19" i="13" s="1"/>
  <c r="M10" i="13"/>
  <c r="J10" i="13"/>
  <c r="F10" i="13"/>
  <c r="M20" i="13"/>
  <c r="J20" i="13"/>
  <c r="F20" i="13"/>
  <c r="N20" i="13" s="1"/>
  <c r="M18" i="13"/>
  <c r="J18" i="13"/>
  <c r="F18" i="13"/>
  <c r="M15" i="13"/>
  <c r="J15" i="13"/>
  <c r="F15" i="13"/>
  <c r="N15" i="13" s="1"/>
  <c r="M28" i="13"/>
  <c r="J28" i="13"/>
  <c r="F28" i="13"/>
  <c r="M31" i="13"/>
  <c r="J31" i="13"/>
  <c r="F31" i="13"/>
  <c r="N31" i="13" s="1"/>
  <c r="M30" i="13"/>
  <c r="J30" i="13"/>
  <c r="F30" i="13"/>
  <c r="M23" i="13"/>
  <c r="J23" i="13"/>
  <c r="F23" i="13"/>
  <c r="N23" i="13" s="1"/>
  <c r="M14" i="13"/>
  <c r="J14" i="13"/>
  <c r="F14" i="13"/>
  <c r="M11" i="13"/>
  <c r="J11" i="13"/>
  <c r="F11" i="13"/>
  <c r="N11" i="13" s="1"/>
  <c r="M17" i="13"/>
  <c r="J17" i="13"/>
  <c r="F17" i="13"/>
  <c r="M22" i="13"/>
  <c r="J22" i="13"/>
  <c r="F22" i="13"/>
  <c r="N22" i="13" s="1"/>
  <c r="M27" i="13"/>
  <c r="J27" i="13"/>
  <c r="F27" i="13"/>
  <c r="L27" i="13" s="1"/>
  <c r="M12" i="13"/>
  <c r="J12" i="13"/>
  <c r="F12" i="13"/>
  <c r="M24" i="13"/>
  <c r="J24" i="13"/>
  <c r="F24" i="13"/>
  <c r="N24" i="13" s="1"/>
  <c r="M21" i="13"/>
  <c r="J21" i="13"/>
  <c r="F21" i="13"/>
  <c r="M16" i="13"/>
  <c r="J16" i="13"/>
  <c r="F16" i="13"/>
  <c r="N16" i="13" s="1"/>
  <c r="M26" i="13"/>
  <c r="J26" i="13"/>
  <c r="F26" i="13"/>
  <c r="M33" i="13"/>
  <c r="J33" i="13"/>
  <c r="F33" i="13"/>
  <c r="L33" i="13" s="1"/>
  <c r="N31" i="14" l="1"/>
  <c r="N12" i="14"/>
  <c r="N27" i="14"/>
  <c r="N32" i="14"/>
  <c r="N11" i="14"/>
  <c r="N17" i="14"/>
  <c r="N23" i="14"/>
  <c r="N29" i="14"/>
  <c r="N10" i="14"/>
  <c r="N22" i="14"/>
  <c r="N34" i="14"/>
  <c r="N24" i="14"/>
  <c r="N18" i="14"/>
  <c r="N28" i="14"/>
  <c r="L19" i="14"/>
  <c r="N33" i="14"/>
  <c r="L16" i="14"/>
  <c r="N15" i="14"/>
  <c r="N30" i="14"/>
  <c r="L31" i="14"/>
  <c r="L12" i="14"/>
  <c r="L27" i="14"/>
  <c r="L32" i="14"/>
  <c r="L11" i="14"/>
  <c r="L17" i="14"/>
  <c r="L23" i="14"/>
  <c r="L29" i="14"/>
  <c r="L10" i="14"/>
  <c r="L22" i="14"/>
  <c r="L34" i="14"/>
  <c r="L24" i="14"/>
  <c r="L21" i="14"/>
  <c r="L25" i="14"/>
  <c r="L14" i="14"/>
  <c r="L20" i="14"/>
  <c r="L26" i="14"/>
  <c r="L13" i="14"/>
  <c r="N26" i="13"/>
  <c r="N21" i="13"/>
  <c r="N12" i="13"/>
  <c r="N27" i="13"/>
  <c r="N17" i="13"/>
  <c r="N14" i="13"/>
  <c r="N30" i="13"/>
  <c r="N28" i="13"/>
  <c r="N18" i="13"/>
  <c r="N10" i="13"/>
  <c r="N32" i="13"/>
  <c r="N13" i="13"/>
  <c r="N29" i="13"/>
  <c r="N33" i="13"/>
  <c r="L16" i="13"/>
  <c r="L24" i="13"/>
  <c r="L17" i="13"/>
  <c r="L14" i="13"/>
  <c r="L30" i="13"/>
  <c r="L28" i="13"/>
  <c r="L18" i="13"/>
  <c r="L26" i="13"/>
  <c r="L21" i="13"/>
  <c r="L12" i="13"/>
  <c r="L22" i="13"/>
  <c r="L11" i="13"/>
  <c r="L23" i="13"/>
  <c r="L31" i="13"/>
  <c r="L15" i="13"/>
  <c r="L20" i="13"/>
  <c r="L19" i="13"/>
  <c r="L34" i="13"/>
  <c r="L25" i="13"/>
  <c r="L10" i="13"/>
  <c r="L32" i="13"/>
  <c r="L13" i="13"/>
  <c r="L29" i="13"/>
</calcChain>
</file>

<file path=xl/sharedStrings.xml><?xml version="1.0" encoding="utf-8"?>
<sst xmlns="http://schemas.openxmlformats.org/spreadsheetml/2006/main" count="146" uniqueCount="54">
  <si>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</si>
  <si>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</si>
  <si>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</si>
  <si>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</si>
  <si>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</si>
  <si>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</si>
  <si>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</si>
  <si>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</si>
  <si>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</si>
  <si>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</si>
  <si>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</si>
  <si>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</si>
  <si>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</si>
  <si>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</si>
  <si>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</si>
  <si>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</si>
  <si>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</si>
  <si>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</si>
  <si>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</si>
  <si>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</si>
  <si>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</si>
  <si>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</si>
  <si>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</si>
  <si>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</si>
  <si>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</si>
  <si>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</si>
  <si>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</si>
  <si>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</si>
  <si>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</si>
  <si>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</si>
  <si>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</si>
  <si>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</si>
  <si>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</si>
  <si>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</si>
  <si>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</si>
  <si>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</si>
  <si>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</si>
  <si>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</si>
  <si>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</si>
  <si>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</si>
  <si>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</si>
  <si>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</si>
  <si>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</si>
  <si>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>Impuestos directos - IRPF</t>
  </si>
  <si>
    <t>Impuestos indirectos - IVA-IIEE</t>
  </si>
  <si>
    <t>IIEE (PIE)</t>
  </si>
  <si>
    <t>IVA (PIE)</t>
  </si>
  <si>
    <t/>
  </si>
  <si>
    <t>Municipios de Andalucía de más de 50.000 habitantes</t>
  </si>
  <si>
    <t xml:space="preserve">Fuengirola                                                            </t>
  </si>
  <si>
    <t xml:space="preserve">Benalmádena                                                           </t>
  </si>
  <si>
    <t>Ingresos tributarios 2020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</si>
  <si>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</si>
  <si>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r>
      <t xml:space="preserve">Fuente: Elaboración propia del </t>
    </r>
    <r>
      <rPr>
        <b/>
        <i/>
        <sz val="8"/>
        <rFont val="Gill Sans MT"/>
        <family val="2"/>
      </rPr>
      <t>Observatorio Tributario Andaluz</t>
    </r>
    <r>
      <rPr>
        <i/>
        <sz val="8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</si>
</sst>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4" fontId="5" fillId="3" borderId="1" xfId="6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3" fontId="4" fillId="2" borderId="1" xfId="4" applyNumberFormat="1" applyFont="1" applyFill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5" xfId="6" applyFont="1" applyFill="1" applyBorder="1" applyAlignment="1">
      <alignment horizontal="right" vertical="center" wrapText="1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Q10" sqref="Q10"/>
    </sheetView>
  </sheetViews>
  <sheetFormatPr baseColWidth="10" defaultColWidth="7.109375" defaultRowHeight="18"/>
  <cols>
    <col min="1" max="1" width="28.109375" style="36" customWidth="1"/>
    <col min="2" max="2" width="15.6640625" style="36" customWidth="1"/>
    <col min="3" max="3" width="11" style="37" customWidth="1"/>
    <col min="4" max="4" width="14.109375" style="36" hidden="1" customWidth="1"/>
    <col min="5" max="5" width="12.6640625" style="36" hidden="1" customWidth="1"/>
    <col min="6" max="6" width="14.44140625" style="36" hidden="1" customWidth="1"/>
    <col min="7" max="7" width="14.33203125" style="38" hidden="1" customWidth="1"/>
    <col min="8" max="9" width="12.6640625" style="36" hidden="1" customWidth="1"/>
    <col min="10" max="10" width="13.5546875" style="36" hidden="1" customWidth="1"/>
    <col min="11" max="11" width="13.6640625" style="36" hidden="1" customWidth="1"/>
    <col min="12" max="12" width="16.5546875" style="36" customWidth="1"/>
    <col min="13" max="13" width="15.44140625" style="36" customWidth="1"/>
    <col min="14" max="14" width="18.109375" style="36" customWidth="1"/>
    <col min="15" max="15" width="7.109375" style="36" customWidth="1"/>
    <col min="16" max="16384" width="7.109375" style="36"/>
  </cols>
  <sheetData>
    <row r="1" spans="1:14" s="19" customFormat="1" ht="16.8">
      <c r="C1" s="20"/>
      <c r="D1" s="21"/>
      <c r="E1" s="21"/>
      <c r="F1" s="21"/>
      <c r="G1" s="21"/>
      <c r="H1" s="21"/>
      <c r="I1" s="21"/>
      <c r="J1" s="21"/>
      <c r="K1" s="21"/>
      <c r="L1" s="21"/>
      <c r="N1" s="22"/>
    </row>
    <row r="2" spans="1:14" s="19" customFormat="1" ht="24" customHeight="1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8"/>
      <c r="M2" s="8"/>
      <c r="N2" s="8"/>
    </row>
    <row r="3" spans="1:14" s="19" customFormat="1" ht="39" customHeight="1">
      <c r="A3" s="11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9" customFormat="1" ht="21.6">
      <c r="A4" s="23" t="s">
        <v>48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9" customFormat="1" ht="16.8">
      <c r="A5" s="24" t="s">
        <v>53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7"/>
      <c r="N5" s="28"/>
    </row>
    <row r="6" spans="1:14" s="19" customFormat="1" ht="16.8">
      <c r="A6" s="29" t="s">
        <v>8</v>
      </c>
      <c r="B6" s="30"/>
      <c r="C6" s="31"/>
      <c r="D6" s="32"/>
      <c r="E6" s="32"/>
      <c r="F6" s="32"/>
      <c r="G6" s="32"/>
      <c r="H6" s="32"/>
      <c r="I6" s="32"/>
      <c r="J6" s="32"/>
      <c r="K6" s="27"/>
      <c r="L6" s="32"/>
      <c r="M6" s="27"/>
      <c r="N6" s="28"/>
    </row>
    <row r="7" spans="1:14" s="19" customFormat="1" ht="16.8">
      <c r="A7" s="29"/>
      <c r="B7" s="30"/>
      <c r="C7" s="31"/>
      <c r="D7" s="32"/>
      <c r="E7" s="32"/>
      <c r="F7" s="32"/>
      <c r="G7" s="32"/>
      <c r="H7" s="32"/>
      <c r="I7" s="32"/>
      <c r="J7" s="32"/>
      <c r="K7" s="27"/>
      <c r="L7" s="32"/>
      <c r="M7" s="27"/>
      <c r="N7" s="28"/>
    </row>
    <row r="8" spans="1:14" s="19" customFormat="1" ht="16.8">
      <c r="A8" s="30"/>
      <c r="B8" s="30"/>
      <c r="C8" s="31"/>
      <c r="D8" s="12" t="s">
        <v>9</v>
      </c>
      <c r="E8" s="13"/>
      <c r="F8" s="13"/>
      <c r="G8" s="13"/>
      <c r="H8" s="13"/>
      <c r="I8" s="13"/>
      <c r="J8" s="13"/>
      <c r="K8" s="14"/>
      <c r="L8" s="33" t="s">
        <v>10</v>
      </c>
      <c r="M8" s="34"/>
      <c r="N8" s="35"/>
    </row>
    <row r="9" spans="1:14" s="19" customFormat="1" ht="50.4">
      <c r="A9" s="15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43</v>
      </c>
      <c r="G9" s="16" t="s">
        <v>16</v>
      </c>
      <c r="H9" s="16" t="s">
        <v>46</v>
      </c>
      <c r="I9" s="16" t="s">
        <v>45</v>
      </c>
      <c r="J9" s="16" t="s">
        <v>44</v>
      </c>
      <c r="K9" s="16" t="s">
        <v>17</v>
      </c>
      <c r="L9" s="17" t="s">
        <v>18</v>
      </c>
      <c r="M9" s="17" t="s">
        <v>17</v>
      </c>
      <c r="N9" s="18" t="s">
        <v>19</v>
      </c>
    </row>
    <row r="10" spans="1:14" ht="15" customHeight="1">
      <c r="A10" s="1" t="s">
        <v>31</v>
      </c>
      <c r="B10" s="2" t="s">
        <v>7</v>
      </c>
      <c r="C10" s="3">
        <v>75533</v>
      </c>
      <c r="D10" s="4">
        <v>37987464.090000004</v>
      </c>
      <c r="E10" s="5">
        <v>1</v>
      </c>
      <c r="F10" s="4">
        <f>D10-E10</f>
        <v>37987463.090000004</v>
      </c>
      <c r="G10" s="4">
        <v>2400059.38</v>
      </c>
      <c r="H10" s="4">
        <v>1</v>
      </c>
      <c r="I10" s="4">
        <v>5</v>
      </c>
      <c r="J10" s="4">
        <f>G10-H10-I10</f>
        <v>2400053.38</v>
      </c>
      <c r="K10" s="4">
        <v>8799940.25</v>
      </c>
      <c r="L10" s="6">
        <f>(F10+J10)/C10</f>
        <v>534.70028292269615</v>
      </c>
      <c r="M10" s="6">
        <f>K10/C10</f>
        <v>116.50457746945044</v>
      </c>
      <c r="N10" s="7">
        <f>(F10+J10+K10)/C10</f>
        <v>651.20486039214654</v>
      </c>
    </row>
    <row r="11" spans="1:14" ht="15" customHeight="1">
      <c r="A11" s="1" t="s">
        <v>38</v>
      </c>
      <c r="B11" s="2" t="s">
        <v>5</v>
      </c>
      <c r="C11" s="3">
        <v>123078</v>
      </c>
      <c r="D11" s="4">
        <v>44083181.310000002</v>
      </c>
      <c r="E11" s="5">
        <v>2315927.7599999998</v>
      </c>
      <c r="F11" s="4">
        <f>D11-E11</f>
        <v>41767253.550000004</v>
      </c>
      <c r="G11" s="4">
        <v>3840502.5</v>
      </c>
      <c r="H11" s="4">
        <v>2020602.49</v>
      </c>
      <c r="I11" s="4">
        <v>391261</v>
      </c>
      <c r="J11" s="4">
        <f>G11-H11-I11</f>
        <v>1428639.01</v>
      </c>
      <c r="K11" s="4">
        <v>15295667.890000001</v>
      </c>
      <c r="L11" s="6">
        <f>(F11+J11)/C11</f>
        <v>350.96355611888396</v>
      </c>
      <c r="M11" s="6">
        <f>K11/C11</f>
        <v>124.27621418937585</v>
      </c>
      <c r="N11" s="7">
        <f>(F11+J11+K11)/C11</f>
        <v>475.23977030825984</v>
      </c>
    </row>
    <row r="12" spans="1:14" ht="15" customHeight="1">
      <c r="A12" s="1" t="s">
        <v>37</v>
      </c>
      <c r="B12" s="2" t="s">
        <v>2</v>
      </c>
      <c r="C12" s="3">
        <v>201322</v>
      </c>
      <c r="D12" s="4">
        <v>74779819.379999995</v>
      </c>
      <c r="E12" s="5">
        <v>3537157.42</v>
      </c>
      <c r="F12" s="4">
        <f>D12-E12</f>
        <v>71242661.959999993</v>
      </c>
      <c r="G12" s="4">
        <v>7770494.5300000003</v>
      </c>
      <c r="H12" s="4">
        <v>3396349.26</v>
      </c>
      <c r="I12" s="4">
        <v>950239.14</v>
      </c>
      <c r="J12" s="4">
        <f>G12-H12-I12</f>
        <v>3423906.1300000004</v>
      </c>
      <c r="K12" s="4">
        <v>28151219.399999999</v>
      </c>
      <c r="L12" s="6">
        <f>(F12+J12)/C12</f>
        <v>370.88131495812672</v>
      </c>
      <c r="M12" s="6">
        <f>K12/C12</f>
        <v>139.83180874420083</v>
      </c>
      <c r="N12" s="7">
        <f>(F12+J12+K12)/C12</f>
        <v>510.71312370232749</v>
      </c>
    </row>
    <row r="13" spans="1:14" ht="15" customHeight="1">
      <c r="A13" s="1" t="s">
        <v>50</v>
      </c>
      <c r="B13" s="2" t="s">
        <v>6</v>
      </c>
      <c r="C13" s="3">
        <v>69144</v>
      </c>
      <c r="D13" s="4">
        <v>54625586.520000003</v>
      </c>
      <c r="E13" s="5">
        <v>0</v>
      </c>
      <c r="F13" s="4">
        <f>D13-E13</f>
        <v>54625586.520000003</v>
      </c>
      <c r="G13" s="4">
        <v>1816032.76</v>
      </c>
      <c r="H13" s="4">
        <v>0</v>
      </c>
      <c r="I13" s="4">
        <v>0</v>
      </c>
      <c r="J13" s="4">
        <f>G13-H13-I13</f>
        <v>1816032.76</v>
      </c>
      <c r="K13" s="4">
        <v>16689097.58</v>
      </c>
      <c r="L13" s="6">
        <f>(F13+J13)/C13</f>
        <v>816.29091866250144</v>
      </c>
      <c r="M13" s="6">
        <f>K13/C13</f>
        <v>241.3672564503066</v>
      </c>
      <c r="N13" s="7">
        <f>(F13+J13+K13)/C13</f>
        <v>1057.6581751128081</v>
      </c>
    </row>
    <row r="14" spans="1:14" ht="15" customHeight="1">
      <c r="A14" s="1" t="s">
        <v>27</v>
      </c>
      <c r="B14" s="2" t="s">
        <v>5</v>
      </c>
      <c r="C14" s="3">
        <v>115439</v>
      </c>
      <c r="D14" s="4">
        <v>57726558.270000003</v>
      </c>
      <c r="E14" s="5">
        <v>2398409.7999999998</v>
      </c>
      <c r="F14" s="4">
        <f>D14-E14</f>
        <v>55328148.470000006</v>
      </c>
      <c r="G14" s="4">
        <v>3712973.95</v>
      </c>
      <c r="H14" s="4">
        <v>1880983.98</v>
      </c>
      <c r="I14" s="4">
        <v>540083.4</v>
      </c>
      <c r="J14" s="4">
        <f>G14-H14-I14</f>
        <v>1291906.5700000003</v>
      </c>
      <c r="K14" s="4">
        <v>17438376.789999999</v>
      </c>
      <c r="L14" s="6">
        <f>(F14+J14)/C14</f>
        <v>490.4759660080216</v>
      </c>
      <c r="M14" s="6">
        <f>K14/C14</f>
        <v>151.06139857413871</v>
      </c>
      <c r="N14" s="7">
        <f>(F14+J14+K14)/C14</f>
        <v>641.53736458216042</v>
      </c>
    </row>
    <row r="15" spans="1:14" ht="15" customHeight="1">
      <c r="A15" s="1" t="s">
        <v>36</v>
      </c>
      <c r="B15" s="2" t="s">
        <v>5</v>
      </c>
      <c r="C15" s="3">
        <v>85150</v>
      </c>
      <c r="D15" s="4">
        <v>37630277.740000002</v>
      </c>
      <c r="E15" s="5">
        <v>1012807.51</v>
      </c>
      <c r="F15" s="4">
        <f>D15-E15</f>
        <v>36617470.230000004</v>
      </c>
      <c r="G15" s="4">
        <v>2692693.11</v>
      </c>
      <c r="H15" s="4">
        <v>1481038.04</v>
      </c>
      <c r="I15" s="4">
        <v>375388.73</v>
      </c>
      <c r="J15" s="4">
        <f>G15-H15-I15</f>
        <v>836266.33999999985</v>
      </c>
      <c r="K15" s="4">
        <v>6258983.2400000002</v>
      </c>
      <c r="L15" s="6">
        <f>(F15+J15)/C15</f>
        <v>439.85597850851445</v>
      </c>
      <c r="M15" s="6">
        <f>K15/C15</f>
        <v>73.505381561949505</v>
      </c>
      <c r="N15" s="7">
        <f>(F15+J15+K15)/C15</f>
        <v>513.361360070464</v>
      </c>
    </row>
    <row r="16" spans="1:14" ht="15" customHeight="1">
      <c r="A16" s="1" t="s">
        <v>34</v>
      </c>
      <c r="B16" s="2" t="s">
        <v>4</v>
      </c>
      <c r="C16" s="3">
        <v>326039</v>
      </c>
      <c r="D16" s="4">
        <v>125836683.33</v>
      </c>
      <c r="E16" s="5">
        <v>6527058.0599999996</v>
      </c>
      <c r="F16" s="4">
        <f>D16-E16</f>
        <v>119309625.27</v>
      </c>
      <c r="G16" s="4">
        <v>11140372.15</v>
      </c>
      <c r="H16" s="4">
        <v>5541022.7199999997</v>
      </c>
      <c r="I16" s="4">
        <v>1413055.26</v>
      </c>
      <c r="J16" s="4">
        <f>G16-H16-I16</f>
        <v>4186294.1700000009</v>
      </c>
      <c r="K16" s="4">
        <v>18326116.579999998</v>
      </c>
      <c r="L16" s="6">
        <f>(F16+J16)/C16</f>
        <v>378.77652501694581</v>
      </c>
      <c r="M16" s="6">
        <f>K16/C16</f>
        <v>56.208357221068638</v>
      </c>
      <c r="N16" s="7">
        <f>(F16+J16+K16)/C16</f>
        <v>434.98488223801439</v>
      </c>
    </row>
    <row r="17" spans="1:14" ht="15" customHeight="1">
      <c r="A17" s="1" t="s">
        <v>40</v>
      </c>
      <c r="B17" s="2" t="s">
        <v>7</v>
      </c>
      <c r="C17" s="3">
        <v>135050</v>
      </c>
      <c r="D17" s="4">
        <v>47119258.439999998</v>
      </c>
      <c r="E17" s="5">
        <v>2124567.5099999998</v>
      </c>
      <c r="F17" s="4">
        <f>D17-E17</f>
        <v>44994690.93</v>
      </c>
      <c r="G17" s="4">
        <v>6207532.46</v>
      </c>
      <c r="H17" s="4">
        <v>2257779.14</v>
      </c>
      <c r="I17" s="4">
        <v>497355.63</v>
      </c>
      <c r="J17" s="4">
        <f>G17-H17-I17</f>
        <v>3452397.69</v>
      </c>
      <c r="K17" s="4">
        <v>12682028.119999999</v>
      </c>
      <c r="L17" s="6">
        <f>(F17+J17)/C17</f>
        <v>358.73445849685299</v>
      </c>
      <c r="M17" s="6">
        <f>K17/C17</f>
        <v>93.906168974453905</v>
      </c>
      <c r="N17" s="7">
        <f>(F17+J17+K17)/C17</f>
        <v>452.64062747130686</v>
      </c>
    </row>
    <row r="18" spans="1:14" ht="15" customHeight="1">
      <c r="A18" s="1" t="s">
        <v>28</v>
      </c>
      <c r="B18" s="2" t="s">
        <v>2</v>
      </c>
      <c r="C18" s="3">
        <v>83758</v>
      </c>
      <c r="D18" s="4">
        <v>43899478.920000002</v>
      </c>
      <c r="E18" s="5">
        <v>784161.37</v>
      </c>
      <c r="F18" s="4">
        <f>D18-E18</f>
        <v>43115317.550000004</v>
      </c>
      <c r="G18" s="4">
        <v>2985668.45</v>
      </c>
      <c r="H18" s="4">
        <v>1396301.15</v>
      </c>
      <c r="I18" s="4">
        <v>414343.2</v>
      </c>
      <c r="J18" s="4">
        <f>G18-H18-I18</f>
        <v>1175024.1000000003</v>
      </c>
      <c r="K18" s="4">
        <v>18359394.5</v>
      </c>
      <c r="L18" s="6">
        <f>(F18+J18)/C18</f>
        <v>528.78938907328268</v>
      </c>
      <c r="M18" s="6">
        <f>K18/C18</f>
        <v>219.19571264834403</v>
      </c>
      <c r="N18" s="7">
        <f>(F18+J18+K18)/C18</f>
        <v>747.98510172162662</v>
      </c>
    </row>
    <row r="19" spans="1:14" ht="15" customHeight="1">
      <c r="A19" s="1" t="s">
        <v>20</v>
      </c>
      <c r="B19" s="2" t="s">
        <v>6</v>
      </c>
      <c r="C19" s="3">
        <v>70228</v>
      </c>
      <c r="D19" s="4">
        <v>57186345.420000002</v>
      </c>
      <c r="E19" s="5">
        <v>0</v>
      </c>
      <c r="F19" s="4">
        <f>D19-E19</f>
        <v>57186345.420000002</v>
      </c>
      <c r="G19" s="4">
        <v>4100095.48</v>
      </c>
      <c r="H19" s="4">
        <v>0</v>
      </c>
      <c r="I19" s="4">
        <v>0</v>
      </c>
      <c r="J19" s="4">
        <f>G19-H19-I19</f>
        <v>4100095.48</v>
      </c>
      <c r="K19" s="4">
        <v>20924894.879999999</v>
      </c>
      <c r="L19" s="6">
        <f>(F19+J19)/C19</f>
        <v>872.67814689297711</v>
      </c>
      <c r="M19" s="6">
        <f>K19/C19</f>
        <v>297.95658255966282</v>
      </c>
      <c r="N19" s="7">
        <f>(F19+J19+K19)/C19</f>
        <v>1170.6347294526399</v>
      </c>
    </row>
    <row r="20" spans="1:14" ht="15" customHeight="1">
      <c r="A20" s="1" t="s">
        <v>49</v>
      </c>
      <c r="B20" s="2" t="s">
        <v>6</v>
      </c>
      <c r="C20" s="3">
        <v>82837</v>
      </c>
      <c r="D20" s="4">
        <v>48656187.450000003</v>
      </c>
      <c r="E20" s="5">
        <v>1080355.53</v>
      </c>
      <c r="F20" s="4">
        <f>D20-E20</f>
        <v>47575831.920000002</v>
      </c>
      <c r="G20" s="4">
        <v>3301510.07</v>
      </c>
      <c r="H20" s="4">
        <v>1307234.6399999999</v>
      </c>
      <c r="I20" s="4">
        <v>551536.67000000004</v>
      </c>
      <c r="J20" s="4">
        <f>G20-H20-I20</f>
        <v>1442738.7599999998</v>
      </c>
      <c r="K20" s="4">
        <v>15337875.390000001</v>
      </c>
      <c r="L20" s="6">
        <f>(F20+J20)/C20</f>
        <v>591.74729504931372</v>
      </c>
      <c r="M20" s="6">
        <f>K20/C20</f>
        <v>185.15730156813984</v>
      </c>
      <c r="N20" s="7">
        <f>(F20+J20+K20)/C20</f>
        <v>776.90459661745354</v>
      </c>
    </row>
    <row r="21" spans="1:14" ht="15" customHeight="1">
      <c r="A21" s="1" t="s">
        <v>26</v>
      </c>
      <c r="B21" s="2" t="s">
        <v>0</v>
      </c>
      <c r="C21" s="3">
        <v>233648</v>
      </c>
      <c r="D21" s="4">
        <v>115818041.06999999</v>
      </c>
      <c r="E21" s="5">
        <v>5849634.4100000001</v>
      </c>
      <c r="F21" s="4">
        <f>D21-E21</f>
        <v>109968406.66</v>
      </c>
      <c r="G21" s="4">
        <v>10602053.93</v>
      </c>
      <c r="H21" s="4">
        <v>3792600</v>
      </c>
      <c r="I21" s="4">
        <v>1240759.32</v>
      </c>
      <c r="J21" s="4">
        <f>G21-H21-I21</f>
        <v>5568694.6099999994</v>
      </c>
      <c r="K21" s="4">
        <v>50825653.630000003</v>
      </c>
      <c r="L21" s="6">
        <f>(F21+J21)/C21</f>
        <v>494.49214746113813</v>
      </c>
      <c r="M21" s="6">
        <f>K21/C21</f>
        <v>217.53087392145451</v>
      </c>
      <c r="N21" s="7">
        <f>(F21+J21+K21)/C21</f>
        <v>712.02302138259267</v>
      </c>
    </row>
    <row r="22" spans="1:14" ht="15" customHeight="1">
      <c r="A22" s="1" t="s">
        <v>39</v>
      </c>
      <c r="B22" s="2" t="s">
        <v>1</v>
      </c>
      <c r="C22" s="3">
        <v>143837</v>
      </c>
      <c r="D22" s="4">
        <v>56998815.560000002</v>
      </c>
      <c r="E22" s="5">
        <v>2531890.48</v>
      </c>
      <c r="F22" s="4">
        <f>D22-E22</f>
        <v>54466925.080000006</v>
      </c>
      <c r="G22" s="4">
        <v>5370118.3499999996</v>
      </c>
      <c r="H22" s="4">
        <v>2374830.33</v>
      </c>
      <c r="I22" s="4">
        <v>646530.23</v>
      </c>
      <c r="J22" s="4">
        <f>G22-H22-I22</f>
        <v>2348757.7899999996</v>
      </c>
      <c r="K22" s="4">
        <v>12026249.710000001</v>
      </c>
      <c r="L22" s="6">
        <f>(F22+J22)/C22</f>
        <v>395.00047185355646</v>
      </c>
      <c r="M22" s="6">
        <f>K22/C22</f>
        <v>83.610265161258937</v>
      </c>
      <c r="N22" s="7">
        <f>(F22+J22+K22)/C22</f>
        <v>478.61073701481547</v>
      </c>
    </row>
    <row r="23" spans="1:14" ht="15" customHeight="1">
      <c r="A23" s="1" t="s">
        <v>41</v>
      </c>
      <c r="B23" s="2" t="s">
        <v>3</v>
      </c>
      <c r="C23" s="3">
        <v>112757</v>
      </c>
      <c r="D23" s="4">
        <v>48559045.210000001</v>
      </c>
      <c r="E23" s="5">
        <v>2525602.71</v>
      </c>
      <c r="F23" s="4">
        <f>D23-E23</f>
        <v>46033442.5</v>
      </c>
      <c r="G23" s="4">
        <v>4586507.5999999996</v>
      </c>
      <c r="H23" s="4">
        <v>1967145.84</v>
      </c>
      <c r="I23" s="4">
        <v>557898</v>
      </c>
      <c r="J23" s="4">
        <f>G23-H23-I23</f>
        <v>2061463.7599999998</v>
      </c>
      <c r="K23" s="4">
        <v>14176839.07</v>
      </c>
      <c r="L23" s="6">
        <f>(F23+J23)/C23</f>
        <v>426.53588034445755</v>
      </c>
      <c r="M23" s="6">
        <f>K23/C23</f>
        <v>125.72912608529847</v>
      </c>
      <c r="N23" s="7">
        <f>(F23+J23+K23)/C23</f>
        <v>552.265006429756</v>
      </c>
    </row>
    <row r="24" spans="1:14" ht="15" customHeight="1">
      <c r="A24" s="1" t="s">
        <v>33</v>
      </c>
      <c r="B24" s="2" t="s">
        <v>5</v>
      </c>
      <c r="C24" s="3">
        <v>213105</v>
      </c>
      <c r="D24" s="4">
        <v>82352412.370000005</v>
      </c>
      <c r="E24" s="5">
        <v>2605923.19</v>
      </c>
      <c r="F24" s="4">
        <f>D24-E24</f>
        <v>79746489.180000007</v>
      </c>
      <c r="G24" s="4">
        <v>9238031.8399999999</v>
      </c>
      <c r="H24" s="4">
        <v>3655180.47</v>
      </c>
      <c r="I24" s="4">
        <v>797974.84</v>
      </c>
      <c r="J24" s="4">
        <f>G24-H24-I24</f>
        <v>4784876.5299999993</v>
      </c>
      <c r="K24" s="4">
        <v>35594305.920000002</v>
      </c>
      <c r="L24" s="6">
        <f>(F24+J24)/C24</f>
        <v>396.66533262945501</v>
      </c>
      <c r="M24" s="6">
        <f>K24/C24</f>
        <v>167.02708017174632</v>
      </c>
      <c r="N24" s="7">
        <f>(F24+J24+K24)/C24</f>
        <v>563.69241280120139</v>
      </c>
    </row>
    <row r="25" spans="1:14" ht="15" customHeight="1">
      <c r="A25" s="1" t="s">
        <v>25</v>
      </c>
      <c r="B25" s="2" t="s">
        <v>5</v>
      </c>
      <c r="C25" s="3">
        <v>63630</v>
      </c>
      <c r="D25" s="4">
        <v>22757805.109999999</v>
      </c>
      <c r="E25" s="5">
        <v>0</v>
      </c>
      <c r="F25" s="4">
        <f>D25-E25</f>
        <v>22757805.109999999</v>
      </c>
      <c r="G25" s="4">
        <v>386919.35</v>
      </c>
      <c r="H25" s="4">
        <v>0</v>
      </c>
      <c r="I25" s="4">
        <v>0</v>
      </c>
      <c r="J25" s="4">
        <f>G25-H25-I25</f>
        <v>386919.35</v>
      </c>
      <c r="K25" s="4">
        <v>8019042.4500000002</v>
      </c>
      <c r="L25" s="6">
        <f>(F25+J25)/C25</f>
        <v>363.73918686154332</v>
      </c>
      <c r="M25" s="6">
        <f>K25/C25</f>
        <v>126.02612682696841</v>
      </c>
      <c r="N25" s="7">
        <f>(F25+J25+K25)/C25</f>
        <v>489.7653136885117</v>
      </c>
    </row>
    <row r="26" spans="1:14" ht="15" customHeight="1">
      <c r="A26" s="1" t="s">
        <v>35</v>
      </c>
      <c r="B26" s="2" t="s">
        <v>6</v>
      </c>
      <c r="C26" s="3">
        <v>578460</v>
      </c>
      <c r="D26" s="4">
        <v>237804858.69</v>
      </c>
      <c r="E26" s="5">
        <v>10441699.18</v>
      </c>
      <c r="F26" s="4">
        <f>D26-E26</f>
        <v>227363159.50999999</v>
      </c>
      <c r="G26" s="4">
        <v>21957353.140000001</v>
      </c>
      <c r="H26" s="4">
        <v>9781872.9199999999</v>
      </c>
      <c r="I26" s="4">
        <v>2420479.21</v>
      </c>
      <c r="J26" s="4">
        <f>G26-H26-I26</f>
        <v>9755001.0100000016</v>
      </c>
      <c r="K26" s="4">
        <v>72529308</v>
      </c>
      <c r="L26" s="6">
        <f>(F26+J26)/C26</f>
        <v>409.91280385852087</v>
      </c>
      <c r="M26" s="6">
        <f>K26/C26</f>
        <v>125.38344570065345</v>
      </c>
      <c r="N26" s="7">
        <f>(F26+J26+K26)/C26</f>
        <v>535.29624955917427</v>
      </c>
    </row>
    <row r="27" spans="1:14" ht="15" customHeight="1">
      <c r="A27" s="1" t="s">
        <v>21</v>
      </c>
      <c r="B27" s="2" t="s">
        <v>6</v>
      </c>
      <c r="C27" s="3">
        <v>147633</v>
      </c>
      <c r="D27" s="4">
        <v>160389434.00999999</v>
      </c>
      <c r="E27" s="5">
        <v>2749117.92</v>
      </c>
      <c r="F27" s="4">
        <f>D27-E27</f>
        <v>157640316.09</v>
      </c>
      <c r="G27" s="4">
        <v>11324425.699999999</v>
      </c>
      <c r="H27" s="4">
        <v>2349791.0299999998</v>
      </c>
      <c r="I27" s="4">
        <v>597806.01</v>
      </c>
      <c r="J27" s="4">
        <f>G27-H27-I27</f>
        <v>8376828.6600000001</v>
      </c>
      <c r="K27" s="4">
        <v>40141581.229999997</v>
      </c>
      <c r="L27" s="6">
        <f>(F27+J27)/C27</f>
        <v>1124.5259850439943</v>
      </c>
      <c r="M27" s="6">
        <f>K27/C27</f>
        <v>271.90114154694407</v>
      </c>
      <c r="N27" s="7">
        <f>(F27+J27+K27)/C27</f>
        <v>1396.4271265909383</v>
      </c>
    </row>
    <row r="28" spans="1:14" ht="15" customHeight="1">
      <c r="A28" s="1" t="s">
        <v>23</v>
      </c>
      <c r="B28" s="2" t="s">
        <v>6</v>
      </c>
      <c r="C28" s="3">
        <v>85397</v>
      </c>
      <c r="D28" s="4">
        <v>56732594.899999999</v>
      </c>
      <c r="E28" s="5">
        <v>992994.76</v>
      </c>
      <c r="F28" s="4">
        <f>D28-E28</f>
        <v>55739600.140000001</v>
      </c>
      <c r="G28" s="4">
        <v>4118569.67</v>
      </c>
      <c r="H28" s="4">
        <v>1452276.38</v>
      </c>
      <c r="I28" s="4">
        <v>289657.84000000003</v>
      </c>
      <c r="J28" s="4">
        <f>G28-H28-I28</f>
        <v>2376635.4500000002</v>
      </c>
      <c r="K28" s="4">
        <v>15441094.939999999</v>
      </c>
      <c r="L28" s="6">
        <f>(F28+J28)/C28</f>
        <v>680.54188777123318</v>
      </c>
      <c r="M28" s="6">
        <f>K28/C28</f>
        <v>180.81542606883144</v>
      </c>
      <c r="N28" s="7">
        <f>(F28+J28+K28)/C28</f>
        <v>861.35731384006465</v>
      </c>
    </row>
    <row r="29" spans="1:14" ht="15" customHeight="1">
      <c r="A29" s="1" t="s">
        <v>24</v>
      </c>
      <c r="B29" s="2" t="s">
        <v>0</v>
      </c>
      <c r="C29" s="3">
        <v>58460</v>
      </c>
      <c r="D29" s="4">
        <v>21772861.829999998</v>
      </c>
      <c r="E29" s="5">
        <v>0</v>
      </c>
      <c r="F29" s="4">
        <f>D29-E29</f>
        <v>21772861.829999998</v>
      </c>
      <c r="G29" s="4">
        <v>1182303.98</v>
      </c>
      <c r="H29" s="4">
        <v>0</v>
      </c>
      <c r="I29" s="4">
        <v>0</v>
      </c>
      <c r="J29" s="4">
        <f>G29-H29-I29</f>
        <v>1182303.98</v>
      </c>
      <c r="K29" s="4">
        <v>9782002.6600000001</v>
      </c>
      <c r="L29" s="6">
        <f>(F29+J29)/C29</f>
        <v>392.66448528908654</v>
      </c>
      <c r="M29" s="6">
        <f>K29/C29</f>
        <v>167.32813308244954</v>
      </c>
      <c r="N29" s="7">
        <f>(F29+J29+K29)/C29</f>
        <v>559.99261837153608</v>
      </c>
    </row>
    <row r="30" spans="1:14" ht="15" customHeight="1">
      <c r="A30" s="1" t="s">
        <v>29</v>
      </c>
      <c r="B30" s="2" t="s">
        <v>2</v>
      </c>
      <c r="C30" s="3">
        <v>98433</v>
      </c>
      <c r="D30" s="4">
        <v>43899676.649999999</v>
      </c>
      <c r="E30" s="5">
        <v>1340303.6200000001</v>
      </c>
      <c r="F30" s="4">
        <f>D30-E30</f>
        <v>42559373.030000001</v>
      </c>
      <c r="G30" s="4">
        <v>2654856.41</v>
      </c>
      <c r="H30" s="4">
        <v>1703157.5</v>
      </c>
      <c r="I30" s="4">
        <v>465402.32</v>
      </c>
      <c r="J30" s="4">
        <f>G30-H30-I30</f>
        <v>486296.59000000014</v>
      </c>
      <c r="K30" s="4">
        <v>14644154.699999999</v>
      </c>
      <c r="L30" s="6">
        <f>(F30+J30)/C30</f>
        <v>437.30933345524369</v>
      </c>
      <c r="M30" s="6">
        <f>K30/C30</f>
        <v>148.7728170430648</v>
      </c>
      <c r="N30" s="7">
        <f>(F30+J30+K30)/C30</f>
        <v>586.08215049830858</v>
      </c>
    </row>
    <row r="31" spans="1:14" ht="15" customHeight="1">
      <c r="A31" s="1" t="s">
        <v>42</v>
      </c>
      <c r="B31" s="2" t="s">
        <v>5</v>
      </c>
      <c r="C31" s="3">
        <v>95001</v>
      </c>
      <c r="D31" s="4">
        <v>26590980.399999999</v>
      </c>
      <c r="E31" s="5">
        <v>1392385.66</v>
      </c>
      <c r="F31" s="4">
        <f>D31-E31</f>
        <v>25198594.739999998</v>
      </c>
      <c r="G31" s="4">
        <v>2730300.08</v>
      </c>
      <c r="H31" s="4">
        <v>1559542.56</v>
      </c>
      <c r="I31" s="4">
        <v>392529.84</v>
      </c>
      <c r="J31" s="4">
        <f>G31-H31-I31</f>
        <v>778227.67999999993</v>
      </c>
      <c r="K31" s="4">
        <v>12797823.26</v>
      </c>
      <c r="L31" s="6">
        <f>(F31+J31)/C31</f>
        <v>273.43735771202404</v>
      </c>
      <c r="M31" s="6">
        <f>K31/C31</f>
        <v>134.71251102619973</v>
      </c>
      <c r="N31" s="7">
        <f>(F31+J31+K31)/C31</f>
        <v>408.1498687382238</v>
      </c>
    </row>
    <row r="32" spans="1:14" ht="15" customHeight="1">
      <c r="A32" s="1" t="s">
        <v>32</v>
      </c>
      <c r="B32" s="2" t="s">
        <v>5</v>
      </c>
      <c r="C32" s="3">
        <v>69205</v>
      </c>
      <c r="D32" s="4">
        <v>26460152.350000001</v>
      </c>
      <c r="E32" s="5">
        <v>0</v>
      </c>
      <c r="F32" s="4">
        <f>D32-E32</f>
        <v>26460152.350000001</v>
      </c>
      <c r="G32" s="4">
        <v>816793.69</v>
      </c>
      <c r="H32" s="4">
        <v>0</v>
      </c>
      <c r="I32" s="4">
        <v>0</v>
      </c>
      <c r="J32" s="4">
        <f>G32-H32-I32</f>
        <v>816793.69</v>
      </c>
      <c r="K32" s="4">
        <v>8784613.5999999996</v>
      </c>
      <c r="L32" s="6">
        <f>(F32+J32)/C32</f>
        <v>394.14704197673581</v>
      </c>
      <c r="M32" s="6">
        <f>K32/C32</f>
        <v>126.93611155263348</v>
      </c>
      <c r="N32" s="7">
        <f>(F32+J32+K32)/C32</f>
        <v>521.08315352936927</v>
      </c>
    </row>
    <row r="33" spans="1:14" ht="15" customHeight="1">
      <c r="A33" s="1" t="s">
        <v>30</v>
      </c>
      <c r="B33" s="2" t="s">
        <v>7</v>
      </c>
      <c r="C33" s="3">
        <v>691395</v>
      </c>
      <c r="D33" s="4">
        <v>285903790.56999999</v>
      </c>
      <c r="E33" s="5">
        <v>16604742.039999999</v>
      </c>
      <c r="F33" s="4">
        <f>D33-E33</f>
        <v>269299048.52999997</v>
      </c>
      <c r="G33" s="4">
        <v>25040558.989999998</v>
      </c>
      <c r="H33" s="4">
        <v>11695900.77</v>
      </c>
      <c r="I33" s="4">
        <v>2869299.05</v>
      </c>
      <c r="J33" s="4">
        <f>G33-H33-I33</f>
        <v>10475359.169999998</v>
      </c>
      <c r="K33" s="4">
        <v>94069396.340000004</v>
      </c>
      <c r="L33" s="6">
        <f>(F33+J33)/C33</f>
        <v>404.65205519276242</v>
      </c>
      <c r="M33" s="6">
        <f>K33/C33</f>
        <v>136.0573859226636</v>
      </c>
      <c r="N33" s="7">
        <f>(F33+J33+K33)/C33</f>
        <v>540.70944111542599</v>
      </c>
    </row>
    <row r="34" spans="1:14">
      <c r="A34" s="1" t="s">
        <v>22</v>
      </c>
      <c r="B34" s="2" t="s">
        <v>6</v>
      </c>
      <c r="C34" s="3">
        <v>69166</v>
      </c>
      <c r="D34" s="4">
        <v>45910552.060000002</v>
      </c>
      <c r="E34" s="5">
        <v>0</v>
      </c>
      <c r="F34" s="4">
        <f>D34-E34</f>
        <v>45910552.060000002</v>
      </c>
      <c r="G34" s="4">
        <v>909611.62</v>
      </c>
      <c r="H34" s="4">
        <v>0</v>
      </c>
      <c r="I34" s="4">
        <v>0</v>
      </c>
      <c r="J34" s="4">
        <f>G34-H34-I34</f>
        <v>909611.62</v>
      </c>
      <c r="K34" s="4">
        <v>21071329.09</v>
      </c>
      <c r="L34" s="6">
        <f>(F34+J34)/C34</f>
        <v>676.92455368244509</v>
      </c>
      <c r="M34" s="6">
        <f>K34/C34</f>
        <v>304.64865815574126</v>
      </c>
      <c r="N34" s="7">
        <f>(F34+J34+K34)/C34</f>
        <v>981.57321183818635</v>
      </c>
    </row>
    <row r="35" spans="1:14">
      <c r="H35" s="41" t="s">
        <v>47</v>
      </c>
      <c r="I35" s="41" t="s">
        <v>47</v>
      </c>
    </row>
    <row r="36" spans="1:14">
      <c r="H36" s="41" t="s">
        <v>47</v>
      </c>
      <c r="I36" s="41" t="s">
        <v>47</v>
      </c>
    </row>
    <row r="37" spans="1:14">
      <c r="H37" s="41" t="s">
        <v>47</v>
      </c>
      <c r="I37" s="41" t="s">
        <v>47</v>
      </c>
    </row>
  </sheetData>
  <sortState ref="A10:N34">
    <sortCondition ref="A10:A34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Q9" sqref="Q9"/>
    </sheetView>
  </sheetViews>
  <sheetFormatPr baseColWidth="10" defaultColWidth="7.109375" defaultRowHeight="18"/>
  <cols>
    <col min="1" max="1" width="28.109375" style="36" customWidth="1"/>
    <col min="2" max="2" width="15.6640625" style="36" customWidth="1"/>
    <col min="3" max="3" width="11" style="37" customWidth="1"/>
    <col min="4" max="4" width="14.109375" style="36" hidden="1" customWidth="1"/>
    <col min="5" max="5" width="12.6640625" style="36" hidden="1" customWidth="1"/>
    <col min="6" max="6" width="14.44140625" style="36" hidden="1" customWidth="1"/>
    <col min="7" max="7" width="14.33203125" style="38" hidden="1" customWidth="1"/>
    <col min="8" max="8" width="12.6640625" style="36" hidden="1" customWidth="1"/>
    <col min="9" max="9" width="13.5546875" style="36" hidden="1" customWidth="1"/>
    <col min="10" max="10" width="13.6640625" style="36" hidden="1" customWidth="1"/>
    <col min="11" max="11" width="16.5546875" style="36" hidden="1" customWidth="1"/>
    <col min="12" max="12" width="15.44140625" style="36" customWidth="1"/>
    <col min="13" max="13" width="14.88671875" style="36" customWidth="1"/>
    <col min="14" max="14" width="16.44140625" style="36" customWidth="1"/>
    <col min="15" max="16384" width="7.109375" style="36"/>
  </cols>
  <sheetData>
    <row r="1" spans="1:14" s="19" customFormat="1" ht="16.8">
      <c r="C1" s="20"/>
      <c r="D1" s="21"/>
      <c r="E1" s="21"/>
      <c r="F1" s="21"/>
      <c r="G1" s="21"/>
      <c r="H1" s="21"/>
      <c r="I1" s="21"/>
      <c r="J1" s="21"/>
      <c r="K1" s="21"/>
      <c r="M1" s="22"/>
    </row>
    <row r="2" spans="1:14" s="19" customFormat="1" ht="24" customHeight="1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8"/>
      <c r="M2" s="8"/>
    </row>
    <row r="3" spans="1:14" s="19" customFormat="1" ht="39" customHeight="1">
      <c r="A3" s="11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9" customFormat="1" ht="21.6">
      <c r="A4" s="23" t="s">
        <v>48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9" customFormat="1" ht="16.8">
      <c r="A5" s="39" t="s">
        <v>52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7"/>
      <c r="M5" s="28"/>
    </row>
    <row r="6" spans="1:14" s="19" customFormat="1" ht="16.8">
      <c r="A6" s="40" t="s">
        <v>8</v>
      </c>
      <c r="B6" s="30"/>
      <c r="C6" s="31"/>
      <c r="D6" s="32"/>
      <c r="E6" s="32"/>
      <c r="F6" s="32"/>
      <c r="G6" s="32"/>
      <c r="H6" s="32"/>
      <c r="I6" s="32"/>
      <c r="J6" s="27"/>
      <c r="K6" s="32"/>
      <c r="L6" s="27"/>
      <c r="M6" s="28"/>
    </row>
    <row r="7" spans="1:14" s="19" customFormat="1" ht="16.8">
      <c r="A7" s="29"/>
      <c r="B7" s="30"/>
      <c r="C7" s="31"/>
      <c r="D7" s="32"/>
      <c r="E7" s="32"/>
      <c r="F7" s="32"/>
      <c r="G7" s="32"/>
      <c r="H7" s="32"/>
      <c r="I7" s="32"/>
      <c r="J7" s="27"/>
      <c r="K7" s="32"/>
      <c r="L7" s="27"/>
      <c r="M7" s="28"/>
    </row>
    <row r="8" spans="1:14">
      <c r="A8" s="30"/>
      <c r="B8" s="30"/>
      <c r="C8" s="31"/>
      <c r="D8" s="12" t="s">
        <v>9</v>
      </c>
      <c r="E8" s="13"/>
      <c r="F8" s="13"/>
      <c r="G8" s="13"/>
      <c r="H8" s="13"/>
      <c r="I8" s="13"/>
      <c r="J8" s="13"/>
      <c r="K8" s="14"/>
      <c r="L8" s="33" t="s">
        <v>10</v>
      </c>
      <c r="M8" s="34"/>
      <c r="N8" s="35"/>
    </row>
    <row r="9" spans="1:14" ht="50.4">
      <c r="A9" s="15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43</v>
      </c>
      <c r="G9" s="16" t="s">
        <v>16</v>
      </c>
      <c r="H9" s="16" t="s">
        <v>46</v>
      </c>
      <c r="I9" s="16" t="s">
        <v>45</v>
      </c>
      <c r="J9" s="16" t="s">
        <v>44</v>
      </c>
      <c r="K9" s="16" t="s">
        <v>17</v>
      </c>
      <c r="L9" s="17" t="s">
        <v>18</v>
      </c>
      <c r="M9" s="17" t="s">
        <v>17</v>
      </c>
      <c r="N9" s="18" t="s">
        <v>19</v>
      </c>
    </row>
    <row r="10" spans="1:14">
      <c r="A10" s="1" t="s">
        <v>21</v>
      </c>
      <c r="B10" s="2" t="s">
        <v>6</v>
      </c>
      <c r="C10" s="3">
        <v>147633</v>
      </c>
      <c r="D10" s="4">
        <v>160389434.00999999</v>
      </c>
      <c r="E10" s="5">
        <v>2749117.92</v>
      </c>
      <c r="F10" s="4">
        <f>D10-E10</f>
        <v>157640316.09</v>
      </c>
      <c r="G10" s="4">
        <v>11324425.699999999</v>
      </c>
      <c r="H10" s="4">
        <v>2349791.0299999998</v>
      </c>
      <c r="I10" s="4">
        <v>597806.01</v>
      </c>
      <c r="J10" s="4">
        <f>G10-H10-I10</f>
        <v>8376828.6600000001</v>
      </c>
      <c r="K10" s="4">
        <v>40141581.229999997</v>
      </c>
      <c r="L10" s="6">
        <f>(F10+J10)/C10</f>
        <v>1124.5259850439943</v>
      </c>
      <c r="M10" s="6">
        <f>K10/C10</f>
        <v>271.90114154694407</v>
      </c>
      <c r="N10" s="7">
        <f>(F10+J10+K10)/C10</f>
        <v>1396.4271265909383</v>
      </c>
    </row>
    <row r="11" spans="1:14">
      <c r="A11" s="1" t="s">
        <v>20</v>
      </c>
      <c r="B11" s="2" t="s">
        <v>6</v>
      </c>
      <c r="C11" s="3">
        <v>70228</v>
      </c>
      <c r="D11" s="4">
        <v>57186345.420000002</v>
      </c>
      <c r="E11" s="5">
        <v>0</v>
      </c>
      <c r="F11" s="4">
        <f>D11-E11</f>
        <v>57186345.420000002</v>
      </c>
      <c r="G11" s="4">
        <v>4100095.48</v>
      </c>
      <c r="H11" s="4">
        <v>0</v>
      </c>
      <c r="I11" s="4">
        <v>0</v>
      </c>
      <c r="J11" s="4">
        <f>G11-H11-I11</f>
        <v>4100095.48</v>
      </c>
      <c r="K11" s="4">
        <v>20924894.879999999</v>
      </c>
      <c r="L11" s="6">
        <f>(F11+J11)/C11</f>
        <v>872.67814689297711</v>
      </c>
      <c r="M11" s="6">
        <f>K11/C11</f>
        <v>297.95658255966282</v>
      </c>
      <c r="N11" s="7">
        <f>(F11+J11+K11)/C11</f>
        <v>1170.6347294526399</v>
      </c>
    </row>
    <row r="12" spans="1:14">
      <c r="A12" s="1" t="s">
        <v>50</v>
      </c>
      <c r="B12" s="2" t="s">
        <v>6</v>
      </c>
      <c r="C12" s="3">
        <v>69144</v>
      </c>
      <c r="D12" s="4">
        <v>54625586.520000003</v>
      </c>
      <c r="E12" s="5">
        <v>0</v>
      </c>
      <c r="F12" s="4">
        <f>D12-E12</f>
        <v>54625586.520000003</v>
      </c>
      <c r="G12" s="4">
        <v>1816032.76</v>
      </c>
      <c r="H12" s="4">
        <v>0</v>
      </c>
      <c r="I12" s="4">
        <v>0</v>
      </c>
      <c r="J12" s="4">
        <f>G12-H12-I12</f>
        <v>1816032.76</v>
      </c>
      <c r="K12" s="4">
        <v>16689097.58</v>
      </c>
      <c r="L12" s="6">
        <f>(F12+J12)/C12</f>
        <v>816.29091866250144</v>
      </c>
      <c r="M12" s="6">
        <f>K12/C12</f>
        <v>241.3672564503066</v>
      </c>
      <c r="N12" s="7">
        <f>(F12+J12+K12)/C12</f>
        <v>1057.6581751128081</v>
      </c>
    </row>
    <row r="13" spans="1:14">
      <c r="A13" s="1" t="s">
        <v>22</v>
      </c>
      <c r="B13" s="2" t="s">
        <v>6</v>
      </c>
      <c r="C13" s="3">
        <v>69166</v>
      </c>
      <c r="D13" s="4">
        <v>45910552.060000002</v>
      </c>
      <c r="E13" s="5">
        <v>0</v>
      </c>
      <c r="F13" s="4">
        <f>D13-E13</f>
        <v>45910552.060000002</v>
      </c>
      <c r="G13" s="4">
        <v>909611.62</v>
      </c>
      <c r="H13" s="4">
        <v>0</v>
      </c>
      <c r="I13" s="4">
        <v>0</v>
      </c>
      <c r="J13" s="4">
        <f>G13-H13-I13</f>
        <v>909611.62</v>
      </c>
      <c r="K13" s="4">
        <v>21071329.09</v>
      </c>
      <c r="L13" s="6">
        <f>(F13+J13)/C13</f>
        <v>676.92455368244509</v>
      </c>
      <c r="M13" s="6">
        <f>K13/C13</f>
        <v>304.64865815574126</v>
      </c>
      <c r="N13" s="7">
        <f>(F13+J13+K13)/C13</f>
        <v>981.57321183818635</v>
      </c>
    </row>
    <row r="14" spans="1:14">
      <c r="A14" s="1" t="s">
        <v>23</v>
      </c>
      <c r="B14" s="2" t="s">
        <v>6</v>
      </c>
      <c r="C14" s="3">
        <v>85397</v>
      </c>
      <c r="D14" s="4">
        <v>56732594.899999999</v>
      </c>
      <c r="E14" s="5">
        <v>992994.76</v>
      </c>
      <c r="F14" s="4">
        <f>D14-E14</f>
        <v>55739600.140000001</v>
      </c>
      <c r="G14" s="4">
        <v>4118569.67</v>
      </c>
      <c r="H14" s="4">
        <v>1452276.38</v>
      </c>
      <c r="I14" s="4">
        <v>289657.84000000003</v>
      </c>
      <c r="J14" s="4">
        <f>G14-H14-I14</f>
        <v>2376635.4500000002</v>
      </c>
      <c r="K14" s="4">
        <v>15441094.939999999</v>
      </c>
      <c r="L14" s="6">
        <f>(F14+J14)/C14</f>
        <v>680.54188777123318</v>
      </c>
      <c r="M14" s="6">
        <f>K14/C14</f>
        <v>180.81542606883144</v>
      </c>
      <c r="N14" s="7">
        <f>(F14+J14+K14)/C14</f>
        <v>861.35731384006465</v>
      </c>
    </row>
    <row r="15" spans="1:14">
      <c r="A15" s="1" t="s">
        <v>49</v>
      </c>
      <c r="B15" s="2" t="s">
        <v>6</v>
      </c>
      <c r="C15" s="3">
        <v>82837</v>
      </c>
      <c r="D15" s="4">
        <v>48656187.450000003</v>
      </c>
      <c r="E15" s="5">
        <v>1080355.53</v>
      </c>
      <c r="F15" s="4">
        <f>D15-E15</f>
        <v>47575831.920000002</v>
      </c>
      <c r="G15" s="4">
        <v>3301510.07</v>
      </c>
      <c r="H15" s="4">
        <v>1307234.6399999999</v>
      </c>
      <c r="I15" s="4">
        <v>551536.67000000004</v>
      </c>
      <c r="J15" s="4">
        <f>G15-H15-I15</f>
        <v>1442738.7599999998</v>
      </c>
      <c r="K15" s="4">
        <v>15337875.390000001</v>
      </c>
      <c r="L15" s="6">
        <f>(F15+J15)/C15</f>
        <v>591.74729504931372</v>
      </c>
      <c r="M15" s="6">
        <f>K15/C15</f>
        <v>185.15730156813984</v>
      </c>
      <c r="N15" s="7">
        <f>(F15+J15+K15)/C15</f>
        <v>776.90459661745354</v>
      </c>
    </row>
    <row r="16" spans="1:14">
      <c r="A16" s="1" t="s">
        <v>28</v>
      </c>
      <c r="B16" s="2" t="s">
        <v>2</v>
      </c>
      <c r="C16" s="3">
        <v>83758</v>
      </c>
      <c r="D16" s="4">
        <v>43899478.920000002</v>
      </c>
      <c r="E16" s="5">
        <v>784161.37</v>
      </c>
      <c r="F16" s="4">
        <f>D16-E16</f>
        <v>43115317.550000004</v>
      </c>
      <c r="G16" s="4">
        <v>2985668.45</v>
      </c>
      <c r="H16" s="4">
        <v>1396301.15</v>
      </c>
      <c r="I16" s="4">
        <v>414343.2</v>
      </c>
      <c r="J16" s="4">
        <f>G16-H16-I16</f>
        <v>1175024.1000000003</v>
      </c>
      <c r="K16" s="4">
        <v>18359394.5</v>
      </c>
      <c r="L16" s="6">
        <f>(F16+J16)/C16</f>
        <v>528.78938907328268</v>
      </c>
      <c r="M16" s="6">
        <f>K16/C16</f>
        <v>219.19571264834403</v>
      </c>
      <c r="N16" s="7">
        <f>(F16+J16+K16)/C16</f>
        <v>747.98510172162662</v>
      </c>
    </row>
    <row r="17" spans="1:14">
      <c r="A17" s="1" t="s">
        <v>26</v>
      </c>
      <c r="B17" s="2" t="s">
        <v>0</v>
      </c>
      <c r="C17" s="3">
        <v>233648</v>
      </c>
      <c r="D17" s="4">
        <v>115818041.06999999</v>
      </c>
      <c r="E17" s="5">
        <v>5849634.4100000001</v>
      </c>
      <c r="F17" s="4">
        <f>D17-E17</f>
        <v>109968406.66</v>
      </c>
      <c r="G17" s="4">
        <v>10602053.93</v>
      </c>
      <c r="H17" s="4">
        <v>3792600</v>
      </c>
      <c r="I17" s="4">
        <v>1240759.32</v>
      </c>
      <c r="J17" s="4">
        <f>G17-H17-I17</f>
        <v>5568694.6099999994</v>
      </c>
      <c r="K17" s="4">
        <v>50825653.630000003</v>
      </c>
      <c r="L17" s="6">
        <f>(F17+J17)/C17</f>
        <v>494.49214746113813</v>
      </c>
      <c r="M17" s="6">
        <f>K17/C17</f>
        <v>217.53087392145451</v>
      </c>
      <c r="N17" s="7">
        <f>(F17+J17+K17)/C17</f>
        <v>712.02302138259267</v>
      </c>
    </row>
    <row r="18" spans="1:14">
      <c r="A18" s="1" t="s">
        <v>31</v>
      </c>
      <c r="B18" s="2" t="s">
        <v>7</v>
      </c>
      <c r="C18" s="3">
        <v>75533</v>
      </c>
      <c r="D18" s="4">
        <v>37987464.090000004</v>
      </c>
      <c r="E18" s="5">
        <v>1</v>
      </c>
      <c r="F18" s="4">
        <f>D18-E18</f>
        <v>37987463.090000004</v>
      </c>
      <c r="G18" s="4">
        <v>2400059.38</v>
      </c>
      <c r="H18" s="4">
        <v>1</v>
      </c>
      <c r="I18" s="4">
        <v>5</v>
      </c>
      <c r="J18" s="4">
        <f>G18-H18-I18</f>
        <v>2400053.38</v>
      </c>
      <c r="K18" s="4">
        <v>8799940.25</v>
      </c>
      <c r="L18" s="6">
        <f>(F18+J18)/C18</f>
        <v>534.70028292269615</v>
      </c>
      <c r="M18" s="6">
        <f>K18/C18</f>
        <v>116.50457746945044</v>
      </c>
      <c r="N18" s="7">
        <f>(F18+J18+K18)/C18</f>
        <v>651.20486039214654</v>
      </c>
    </row>
    <row r="19" spans="1:14">
      <c r="A19" s="1" t="s">
        <v>27</v>
      </c>
      <c r="B19" s="2" t="s">
        <v>5</v>
      </c>
      <c r="C19" s="3">
        <v>115439</v>
      </c>
      <c r="D19" s="4">
        <v>57726558.270000003</v>
      </c>
      <c r="E19" s="5">
        <v>2398409.7999999998</v>
      </c>
      <c r="F19" s="4">
        <f>D19-E19</f>
        <v>55328148.470000006</v>
      </c>
      <c r="G19" s="4">
        <v>3712973.95</v>
      </c>
      <c r="H19" s="4">
        <v>1880983.98</v>
      </c>
      <c r="I19" s="4">
        <v>540083.4</v>
      </c>
      <c r="J19" s="4">
        <f>G19-H19-I19</f>
        <v>1291906.5700000003</v>
      </c>
      <c r="K19" s="4">
        <v>17438376.789999999</v>
      </c>
      <c r="L19" s="6">
        <f>(F19+J19)/C19</f>
        <v>490.4759660080216</v>
      </c>
      <c r="M19" s="6">
        <f>K19/C19</f>
        <v>151.06139857413871</v>
      </c>
      <c r="N19" s="7">
        <f>(F19+J19+K19)/C19</f>
        <v>641.53736458216042</v>
      </c>
    </row>
    <row r="20" spans="1:14">
      <c r="A20" s="1" t="s">
        <v>29</v>
      </c>
      <c r="B20" s="2" t="s">
        <v>2</v>
      </c>
      <c r="C20" s="3">
        <v>98433</v>
      </c>
      <c r="D20" s="4">
        <v>43899676.649999999</v>
      </c>
      <c r="E20" s="5">
        <v>1340303.6200000001</v>
      </c>
      <c r="F20" s="4">
        <f>D20-E20</f>
        <v>42559373.030000001</v>
      </c>
      <c r="G20" s="4">
        <v>2654856.41</v>
      </c>
      <c r="H20" s="4">
        <v>1703157.5</v>
      </c>
      <c r="I20" s="4">
        <v>465402.32</v>
      </c>
      <c r="J20" s="4">
        <f>G20-H20-I20</f>
        <v>486296.59000000014</v>
      </c>
      <c r="K20" s="4">
        <v>14644154.699999999</v>
      </c>
      <c r="L20" s="6">
        <f>(F20+J20)/C20</f>
        <v>437.30933345524369</v>
      </c>
      <c r="M20" s="6">
        <f>K20/C20</f>
        <v>148.7728170430648</v>
      </c>
      <c r="N20" s="7">
        <f>(F20+J20+K20)/C20</f>
        <v>586.08215049830858</v>
      </c>
    </row>
    <row r="21" spans="1:14">
      <c r="A21" s="1" t="s">
        <v>33</v>
      </c>
      <c r="B21" s="2" t="s">
        <v>5</v>
      </c>
      <c r="C21" s="3">
        <v>213105</v>
      </c>
      <c r="D21" s="4">
        <v>82352412.370000005</v>
      </c>
      <c r="E21" s="5">
        <v>2605923.19</v>
      </c>
      <c r="F21" s="4">
        <f>D21-E21</f>
        <v>79746489.180000007</v>
      </c>
      <c r="G21" s="4">
        <v>9238031.8399999999</v>
      </c>
      <c r="H21" s="4">
        <v>3655180.47</v>
      </c>
      <c r="I21" s="4">
        <v>797974.84</v>
      </c>
      <c r="J21" s="4">
        <f>G21-H21-I21</f>
        <v>4784876.5299999993</v>
      </c>
      <c r="K21" s="4">
        <v>35594305.920000002</v>
      </c>
      <c r="L21" s="6">
        <f>(F21+J21)/C21</f>
        <v>396.66533262945501</v>
      </c>
      <c r="M21" s="6">
        <f>K21/C21</f>
        <v>167.02708017174632</v>
      </c>
      <c r="N21" s="7">
        <f>(F21+J21+K21)/C21</f>
        <v>563.69241280120139</v>
      </c>
    </row>
    <row r="22" spans="1:14">
      <c r="A22" s="1" t="s">
        <v>24</v>
      </c>
      <c r="B22" s="2" t="s">
        <v>0</v>
      </c>
      <c r="C22" s="3">
        <v>58460</v>
      </c>
      <c r="D22" s="4">
        <v>21772861.829999998</v>
      </c>
      <c r="E22" s="5">
        <v>0</v>
      </c>
      <c r="F22" s="4">
        <f>D22-E22</f>
        <v>21772861.829999998</v>
      </c>
      <c r="G22" s="4">
        <v>1182303.98</v>
      </c>
      <c r="H22" s="4">
        <v>0</v>
      </c>
      <c r="I22" s="4">
        <v>0</v>
      </c>
      <c r="J22" s="4">
        <f>G22-H22-I22</f>
        <v>1182303.98</v>
      </c>
      <c r="K22" s="4">
        <v>9782002.6600000001</v>
      </c>
      <c r="L22" s="6">
        <f>(F22+J22)/C22</f>
        <v>392.66448528908654</v>
      </c>
      <c r="M22" s="6">
        <f>K22/C22</f>
        <v>167.32813308244954</v>
      </c>
      <c r="N22" s="7">
        <f>(F22+J22+K22)/C22</f>
        <v>559.99261837153608</v>
      </c>
    </row>
    <row r="23" spans="1:14">
      <c r="A23" s="1" t="s">
        <v>41</v>
      </c>
      <c r="B23" s="2" t="s">
        <v>3</v>
      </c>
      <c r="C23" s="3">
        <v>112757</v>
      </c>
      <c r="D23" s="4">
        <v>48559045.210000001</v>
      </c>
      <c r="E23" s="5">
        <v>2525602.71</v>
      </c>
      <c r="F23" s="4">
        <f>D23-E23</f>
        <v>46033442.5</v>
      </c>
      <c r="G23" s="4">
        <v>4586507.5999999996</v>
      </c>
      <c r="H23" s="4">
        <v>1967145.84</v>
      </c>
      <c r="I23" s="4">
        <v>557898</v>
      </c>
      <c r="J23" s="4">
        <f>G23-H23-I23</f>
        <v>2061463.7599999998</v>
      </c>
      <c r="K23" s="4">
        <v>14176839.07</v>
      </c>
      <c r="L23" s="6">
        <f>(F23+J23)/C23</f>
        <v>426.53588034445755</v>
      </c>
      <c r="M23" s="6">
        <f>K23/C23</f>
        <v>125.72912608529847</v>
      </c>
      <c r="N23" s="7">
        <f>(F23+J23+K23)/C23</f>
        <v>552.265006429756</v>
      </c>
    </row>
    <row r="24" spans="1:14">
      <c r="A24" s="1" t="s">
        <v>30</v>
      </c>
      <c r="B24" s="2" t="s">
        <v>7</v>
      </c>
      <c r="C24" s="3">
        <v>691395</v>
      </c>
      <c r="D24" s="4">
        <v>285903790.56999999</v>
      </c>
      <c r="E24" s="5">
        <v>16604742.039999999</v>
      </c>
      <c r="F24" s="4">
        <f>D24-E24</f>
        <v>269299048.52999997</v>
      </c>
      <c r="G24" s="4">
        <v>25040558.989999998</v>
      </c>
      <c r="H24" s="4">
        <v>11695900.77</v>
      </c>
      <c r="I24" s="4">
        <v>2869299.05</v>
      </c>
      <c r="J24" s="4">
        <f>G24-H24-I24</f>
        <v>10475359.169999998</v>
      </c>
      <c r="K24" s="4">
        <v>94069396.340000004</v>
      </c>
      <c r="L24" s="6">
        <f>(F24+J24)/C24</f>
        <v>404.65205519276242</v>
      </c>
      <c r="M24" s="6">
        <f>K24/C24</f>
        <v>136.0573859226636</v>
      </c>
      <c r="N24" s="7">
        <f>(F24+J24+K24)/C24</f>
        <v>540.70944111542599</v>
      </c>
    </row>
    <row r="25" spans="1:14">
      <c r="A25" s="1" t="s">
        <v>35</v>
      </c>
      <c r="B25" s="2" t="s">
        <v>6</v>
      </c>
      <c r="C25" s="3">
        <v>578460</v>
      </c>
      <c r="D25" s="4">
        <v>237804858.69</v>
      </c>
      <c r="E25" s="5">
        <v>10441699.18</v>
      </c>
      <c r="F25" s="4">
        <f>D25-E25</f>
        <v>227363159.50999999</v>
      </c>
      <c r="G25" s="4">
        <v>21957353.140000001</v>
      </c>
      <c r="H25" s="4">
        <v>9781872.9199999999</v>
      </c>
      <c r="I25" s="4">
        <v>2420479.21</v>
      </c>
      <c r="J25" s="4">
        <f>G25-H25-I25</f>
        <v>9755001.0100000016</v>
      </c>
      <c r="K25" s="4">
        <v>72529308</v>
      </c>
      <c r="L25" s="6">
        <f>(F25+J25)/C25</f>
        <v>409.91280385852087</v>
      </c>
      <c r="M25" s="6">
        <f>K25/C25</f>
        <v>125.38344570065345</v>
      </c>
      <c r="N25" s="7">
        <f>(F25+J25+K25)/C25</f>
        <v>535.29624955917427</v>
      </c>
    </row>
    <row r="26" spans="1:14">
      <c r="A26" s="1" t="s">
        <v>32</v>
      </c>
      <c r="B26" s="2" t="s">
        <v>5</v>
      </c>
      <c r="C26" s="3">
        <v>69205</v>
      </c>
      <c r="D26" s="4">
        <v>26460152.350000001</v>
      </c>
      <c r="E26" s="5">
        <v>0</v>
      </c>
      <c r="F26" s="4">
        <f>D26-E26</f>
        <v>26460152.350000001</v>
      </c>
      <c r="G26" s="4">
        <v>816793.69</v>
      </c>
      <c r="H26" s="4">
        <v>0</v>
      </c>
      <c r="I26" s="4">
        <v>0</v>
      </c>
      <c r="J26" s="4">
        <f>G26-H26-I26</f>
        <v>816793.69</v>
      </c>
      <c r="K26" s="4">
        <v>8784613.5999999996</v>
      </c>
      <c r="L26" s="6">
        <f>(F26+J26)/C26</f>
        <v>394.14704197673581</v>
      </c>
      <c r="M26" s="6">
        <f>K26/C26</f>
        <v>126.93611155263348</v>
      </c>
      <c r="N26" s="7">
        <f>(F26+J26+K26)/C26</f>
        <v>521.08315352936927</v>
      </c>
    </row>
    <row r="27" spans="1:14">
      <c r="A27" s="1" t="s">
        <v>36</v>
      </c>
      <c r="B27" s="2" t="s">
        <v>5</v>
      </c>
      <c r="C27" s="3">
        <v>85150</v>
      </c>
      <c r="D27" s="4">
        <v>37630277.740000002</v>
      </c>
      <c r="E27" s="5">
        <v>1012807.51</v>
      </c>
      <c r="F27" s="4">
        <f>D27-E27</f>
        <v>36617470.230000004</v>
      </c>
      <c r="G27" s="4">
        <v>2692693.11</v>
      </c>
      <c r="H27" s="4">
        <v>1481038.04</v>
      </c>
      <c r="I27" s="4">
        <v>375388.73</v>
      </c>
      <c r="J27" s="4">
        <f>G27-H27-I27</f>
        <v>836266.33999999985</v>
      </c>
      <c r="K27" s="4">
        <v>6258983.2400000002</v>
      </c>
      <c r="L27" s="6">
        <f>(F27+J27)/C27</f>
        <v>439.85597850851445</v>
      </c>
      <c r="M27" s="6">
        <f>K27/C27</f>
        <v>73.505381561949505</v>
      </c>
      <c r="N27" s="7">
        <f>(F27+J27+K27)/C27</f>
        <v>513.361360070464</v>
      </c>
    </row>
    <row r="28" spans="1:14">
      <c r="A28" s="1" t="s">
        <v>37</v>
      </c>
      <c r="B28" s="2" t="s">
        <v>2</v>
      </c>
      <c r="C28" s="3">
        <v>201322</v>
      </c>
      <c r="D28" s="4">
        <v>74779819.379999995</v>
      </c>
      <c r="E28" s="5">
        <v>3537157.42</v>
      </c>
      <c r="F28" s="4">
        <f>D28-E28</f>
        <v>71242661.959999993</v>
      </c>
      <c r="G28" s="4">
        <v>7770494.5300000003</v>
      </c>
      <c r="H28" s="4">
        <v>3396349.26</v>
      </c>
      <c r="I28" s="4">
        <v>950239.14</v>
      </c>
      <c r="J28" s="4">
        <f>G28-H28-I28</f>
        <v>3423906.1300000004</v>
      </c>
      <c r="K28" s="4">
        <v>28151219.399999999</v>
      </c>
      <c r="L28" s="6">
        <f>(F28+J28)/C28</f>
        <v>370.88131495812672</v>
      </c>
      <c r="M28" s="6">
        <f>K28/C28</f>
        <v>139.83180874420083</v>
      </c>
      <c r="N28" s="7">
        <f>(F28+J28+K28)/C28</f>
        <v>510.71312370232749</v>
      </c>
    </row>
    <row r="29" spans="1:14">
      <c r="A29" s="1" t="s">
        <v>25</v>
      </c>
      <c r="B29" s="2" t="s">
        <v>5</v>
      </c>
      <c r="C29" s="3">
        <v>63630</v>
      </c>
      <c r="D29" s="4">
        <v>22757805.109999999</v>
      </c>
      <c r="E29" s="5">
        <v>0</v>
      </c>
      <c r="F29" s="4">
        <f>D29-E29</f>
        <v>22757805.109999999</v>
      </c>
      <c r="G29" s="4">
        <v>386919.35</v>
      </c>
      <c r="H29" s="4">
        <v>0</v>
      </c>
      <c r="I29" s="4">
        <v>0</v>
      </c>
      <c r="J29" s="4">
        <f>G29-H29-I29</f>
        <v>386919.35</v>
      </c>
      <c r="K29" s="4">
        <v>8019042.4500000002</v>
      </c>
      <c r="L29" s="6">
        <f>(F29+J29)/C29</f>
        <v>363.73918686154332</v>
      </c>
      <c r="M29" s="6">
        <f>K29/C29</f>
        <v>126.02612682696841</v>
      </c>
      <c r="N29" s="7">
        <f>(F29+J29+K29)/C29</f>
        <v>489.7653136885117</v>
      </c>
    </row>
    <row r="30" spans="1:14">
      <c r="A30" s="1" t="s">
        <v>39</v>
      </c>
      <c r="B30" s="2" t="s">
        <v>1</v>
      </c>
      <c r="C30" s="3">
        <v>143837</v>
      </c>
      <c r="D30" s="4">
        <v>56998815.560000002</v>
      </c>
      <c r="E30" s="5">
        <v>2531890.48</v>
      </c>
      <c r="F30" s="4">
        <f>D30-E30</f>
        <v>54466925.080000006</v>
      </c>
      <c r="G30" s="4">
        <v>5370118.3499999996</v>
      </c>
      <c r="H30" s="4">
        <v>2374830.33</v>
      </c>
      <c r="I30" s="4">
        <v>646530.23</v>
      </c>
      <c r="J30" s="4">
        <f>G30-H30-I30</f>
        <v>2348757.7899999996</v>
      </c>
      <c r="K30" s="4">
        <v>12026249.710000001</v>
      </c>
      <c r="L30" s="6">
        <f>(F30+J30)/C30</f>
        <v>395.00047185355646</v>
      </c>
      <c r="M30" s="6">
        <f>K30/C30</f>
        <v>83.610265161258937</v>
      </c>
      <c r="N30" s="7">
        <f>(F30+J30+K30)/C30</f>
        <v>478.61073701481547</v>
      </c>
    </row>
    <row r="31" spans="1:14">
      <c r="A31" s="1" t="s">
        <v>38</v>
      </c>
      <c r="B31" s="2" t="s">
        <v>5</v>
      </c>
      <c r="C31" s="3">
        <v>123078</v>
      </c>
      <c r="D31" s="4">
        <v>44083181.310000002</v>
      </c>
      <c r="E31" s="5">
        <v>2315927.7599999998</v>
      </c>
      <c r="F31" s="4">
        <f>D31-E31</f>
        <v>41767253.550000004</v>
      </c>
      <c r="G31" s="4">
        <v>3840502.5</v>
      </c>
      <c r="H31" s="4">
        <v>2020602.49</v>
      </c>
      <c r="I31" s="4">
        <v>391261</v>
      </c>
      <c r="J31" s="4">
        <f>G31-H31-I31</f>
        <v>1428639.01</v>
      </c>
      <c r="K31" s="4">
        <v>15295667.890000001</v>
      </c>
      <c r="L31" s="6">
        <f>(F31+J31)/C31</f>
        <v>350.96355611888396</v>
      </c>
      <c r="M31" s="6">
        <f>K31/C31</f>
        <v>124.27621418937585</v>
      </c>
      <c r="N31" s="7">
        <f>(F31+J31+K31)/C31</f>
        <v>475.23977030825984</v>
      </c>
    </row>
    <row r="32" spans="1:14">
      <c r="A32" s="1" t="s">
        <v>40</v>
      </c>
      <c r="B32" s="2" t="s">
        <v>7</v>
      </c>
      <c r="C32" s="3">
        <v>135050</v>
      </c>
      <c r="D32" s="4">
        <v>47119258.439999998</v>
      </c>
      <c r="E32" s="5">
        <v>2124567.5099999998</v>
      </c>
      <c r="F32" s="4">
        <f>D32-E32</f>
        <v>44994690.93</v>
      </c>
      <c r="G32" s="4">
        <v>6207532.46</v>
      </c>
      <c r="H32" s="4">
        <v>2257779.14</v>
      </c>
      <c r="I32" s="4">
        <v>497355.63</v>
      </c>
      <c r="J32" s="4">
        <f>G32-H32-I32</f>
        <v>3452397.69</v>
      </c>
      <c r="K32" s="4">
        <v>12682028.119999999</v>
      </c>
      <c r="L32" s="6">
        <f>(F32+J32)/C32</f>
        <v>358.73445849685299</v>
      </c>
      <c r="M32" s="6">
        <f>K32/C32</f>
        <v>93.906168974453905</v>
      </c>
      <c r="N32" s="7">
        <f>(F32+J32+K32)/C32</f>
        <v>452.64062747130686</v>
      </c>
    </row>
    <row r="33" spans="1:14">
      <c r="A33" s="1" t="s">
        <v>34</v>
      </c>
      <c r="B33" s="2" t="s">
        <v>4</v>
      </c>
      <c r="C33" s="3">
        <v>326039</v>
      </c>
      <c r="D33" s="4">
        <v>125836683.33</v>
      </c>
      <c r="E33" s="5">
        <v>6527058.0599999996</v>
      </c>
      <c r="F33" s="4">
        <f>D33-E33</f>
        <v>119309625.27</v>
      </c>
      <c r="G33" s="4">
        <v>11140372.15</v>
      </c>
      <c r="H33" s="4">
        <v>5541022.7199999997</v>
      </c>
      <c r="I33" s="4">
        <v>1413055.26</v>
      </c>
      <c r="J33" s="4">
        <f>G33-H33-I33</f>
        <v>4186294.1700000009</v>
      </c>
      <c r="K33" s="4">
        <v>18326116.579999998</v>
      </c>
      <c r="L33" s="6">
        <f>(F33+J33)/C33</f>
        <v>378.77652501694581</v>
      </c>
      <c r="M33" s="6">
        <f>K33/C33</f>
        <v>56.208357221068638</v>
      </c>
      <c r="N33" s="7">
        <f>(F33+J33+K33)/C33</f>
        <v>434.98488223801439</v>
      </c>
    </row>
    <row r="34" spans="1:14">
      <c r="A34" s="1" t="s">
        <v>42</v>
      </c>
      <c r="B34" s="2" t="s">
        <v>5</v>
      </c>
      <c r="C34" s="3">
        <v>95001</v>
      </c>
      <c r="D34" s="4">
        <v>26590980.399999999</v>
      </c>
      <c r="E34" s="5">
        <v>1392385.66</v>
      </c>
      <c r="F34" s="4">
        <f>D34-E34</f>
        <v>25198594.739999998</v>
      </c>
      <c r="G34" s="4">
        <v>2730300.08</v>
      </c>
      <c r="H34" s="4">
        <v>1559542.56</v>
      </c>
      <c r="I34" s="4">
        <v>392529.84</v>
      </c>
      <c r="J34" s="4">
        <f>G34-H34-I34</f>
        <v>778227.67999999993</v>
      </c>
      <c r="K34" s="4">
        <v>12797823.26</v>
      </c>
      <c r="L34" s="6">
        <f>(F34+J34)/C34</f>
        <v>273.43735771202404</v>
      </c>
      <c r="M34" s="6">
        <f>K34/C34</f>
        <v>134.71251102619973</v>
      </c>
      <c r="N34" s="7">
        <f>(F34+J34+K34)/C34</f>
        <v>408.1498687382238</v>
      </c>
    </row>
  </sheetData>
  <sortState ref="A10:N34">
    <sortCondition descending="1" ref="N10:N34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2021-11-09T07:47:31Z</dcterms:modified>
</cp:coreProperties>
</file>